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0995" activeTab="0"/>
  </bookViews>
  <sheets>
    <sheet name="KPM_Input_ASX" sheetId="1" r:id="rId1"/>
    <sheet name="KPM_Output_ASX" sheetId="2" r:id="rId2"/>
  </sheets>
  <externalReferences>
    <externalReference r:id="rId5"/>
  </externalReferences>
  <definedNames>
    <definedName name="HY_SEC5_CFNd6">'[1]CF NOTES'!#REF!</definedName>
    <definedName name="OK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0">'KPM_Input_ASX'!$A$1:$N$80</definedName>
    <definedName name="_xlnm.Print_Area" localSheetId="1">'KPM_Output_ASX'!$A$1:$E$64</definedName>
    <definedName name="_xlnm.Print_Titles" localSheetId="0">'KPM_Input_ASX'!$1:$3</definedName>
    <definedName name="vsdf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fullCalcOnLoad="1"/>
</workbook>
</file>

<file path=xl/sharedStrings.xml><?xml version="1.0" encoding="utf-8"?>
<sst xmlns="http://schemas.openxmlformats.org/spreadsheetml/2006/main" count="207" uniqueCount="126">
  <si>
    <t>NATIONAL AUSTRALIA BANK</t>
  </si>
  <si>
    <t>Template for Key Performance Measures</t>
  </si>
  <si>
    <t>Input Schedule</t>
  </si>
  <si>
    <t>Half Year to</t>
  </si>
  <si>
    <t>Results</t>
  </si>
  <si>
    <t>Divisional Cash Earnings</t>
  </si>
  <si>
    <t>$m</t>
  </si>
  <si>
    <t>Announcement</t>
  </si>
  <si>
    <t>Net interest income</t>
  </si>
  <si>
    <t>Page 10</t>
  </si>
  <si>
    <t>Other operating income</t>
  </si>
  <si>
    <t>MLC net operating income</t>
  </si>
  <si>
    <t>Net operating income</t>
  </si>
  <si>
    <t>Operating expenses</t>
  </si>
  <si>
    <t>Underlying profit</t>
  </si>
  <si>
    <t>Charge to provide for doubtful debts</t>
  </si>
  <si>
    <t>Income tax expense</t>
  </si>
  <si>
    <t>Net profit - non-controlling interest</t>
  </si>
  <si>
    <t>IoRE</t>
  </si>
  <si>
    <t>Distributions</t>
  </si>
  <si>
    <t>Cash earnings</t>
  </si>
  <si>
    <t>Adjusted for non-cash earnings items:</t>
  </si>
  <si>
    <t xml:space="preserve">Treasury shares </t>
  </si>
  <si>
    <t>Fair value and hedge ineffectiveness</t>
  </si>
  <si>
    <t>IoRE discount rate variation</t>
  </si>
  <si>
    <t>Efficiency, quality and service initiatives</t>
  </si>
  <si>
    <t>Provision for litigation</t>
  </si>
  <si>
    <t>Provision for tax NZ structured finance transactions</t>
  </si>
  <si>
    <t>MLC reinsurance dispute</t>
  </si>
  <si>
    <t>ExCaps taxation assessment</t>
  </si>
  <si>
    <t>Amortisation of acquired intangible assets</t>
  </si>
  <si>
    <t>Integration costs</t>
  </si>
  <si>
    <t>Average equity data</t>
  </si>
  <si>
    <t>Average interest-earnings assets</t>
  </si>
  <si>
    <t>Page 144</t>
  </si>
  <si>
    <t>Average assets</t>
  </si>
  <si>
    <t>Page 145</t>
  </si>
  <si>
    <t>Average equity</t>
  </si>
  <si>
    <t>Page 147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</si>
  <si>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</si>
  <si>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</si>
  <si>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</si>
  <si>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</si>
  <si>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</si>
  <si>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</si>
  <si>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</si>
  <si>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</si>
  <si>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</si>
  <si>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</si>
  <si>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Page 151</t>
  </si>
  <si>
    <t>Diluted weighted average ordinary shares (no. '000)</t>
  </si>
  <si>
    <t>Dividends on other equity instruments</t>
  </si>
  <si>
    <t>Interest expense on convertible notes</t>
  </si>
  <si>
    <t>Cash Earnings per share data</t>
  </si>
  <si>
    <t>Net tangible assets per share data</t>
  </si>
  <si>
    <t>Ordinary shares - Fully paid (no. '000)</t>
  </si>
  <si>
    <t>Page 152</t>
  </si>
  <si>
    <t>Ordinary shares - Partly paid (no. '000)</t>
  </si>
  <si>
    <t>Dividend per share</t>
  </si>
  <si>
    <t>Page 110</t>
  </si>
  <si>
    <t>Total equity / net assets</t>
  </si>
  <si>
    <t>Page 100</t>
  </si>
  <si>
    <t>Non-controlling interest</t>
  </si>
  <si>
    <t>National Income Securities</t>
  </si>
  <si>
    <t>Page 118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</si>
  <si>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</si>
  <si>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</si>
  <si>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</si>
  <si>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</si>
  <si>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</si>
  <si>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Intangible Assets</t>
  </si>
  <si>
    <t>Average FTE</t>
  </si>
  <si>
    <t>Page 35</t>
  </si>
  <si>
    <t>Banking cost to income ratio data</t>
  </si>
  <si>
    <t>Group operating expenses</t>
  </si>
  <si>
    <t>MLC operating expenses</t>
  </si>
  <si>
    <t>Page 19</t>
  </si>
  <si>
    <t>Eliminations</t>
  </si>
  <si>
    <t>Page 38</t>
  </si>
  <si>
    <t>Group net interest income</t>
  </si>
  <si>
    <t>Group other operating income</t>
  </si>
  <si>
    <t>Output summary - ratios</t>
  </si>
  <si>
    <t>Key indicators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</si>
  <si>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</si>
  <si>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</si>
  <si>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</si>
  <si>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</si>
  <si>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Add: Interest expense on convertible notes</t>
  </si>
  <si>
    <t>Adjusted cash earnings (diluted)</t>
  </si>
  <si>
    <t>Weighted average ordinary shares (no. '000)</t>
  </si>
  <si>
    <t>Diluted cash earnings per share - cents</t>
  </si>
  <si>
    <t>Cash earnings on average equity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</si>
  <si>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</si>
  <si>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</si>
  <si>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</si>
  <si>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</si>
  <si>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</si>
  <si>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</si>
  <si>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</si>
  <si>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</si>
  <si>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</si>
  <si>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</si>
  <si>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</si>
  <si>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Cash earnings on average assets</t>
  </si>
  <si>
    <t>Cash earnings per average FTE ($000)</t>
  </si>
  <si>
    <t>Banking cost to income ratio</t>
  </si>
  <si>
    <t>Less: MLC Operating expenses</t>
  </si>
  <si>
    <t>Add: Eliminations</t>
  </si>
  <si>
    <t>Banking operating expenses</t>
  </si>
  <si>
    <t>Net tangible assets (NTA) per share ($)</t>
  </si>
  <si>
    <t>Less: non-controlling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</si>
  <si>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</si>
  <si>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</si>
  <si>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</si>
  <si>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</si>
  <si>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</t>
  </si>
  <si>
    <t>Less: BNZ Income Securities 2</t>
  </si>
  <si>
    <t>Less: Intangible Assets</t>
  </si>
  <si>
    <t>Net tangible assets (NTA)</t>
  </si>
  <si>
    <t>Ordinary shares - Including partly paid (no. '000)</t>
  </si>
  <si>
    <t>Mar 10</t>
  </si>
  <si>
    <t>Sep 09</t>
  </si>
  <si>
    <t>Mar 09</t>
  </si>
  <si>
    <t>Cash earnings before tax, IoRE, distributions and non-controlling interest</t>
  </si>
  <si>
    <t>Cash earnings before IoRE, distributions and non-controlling interest</t>
  </si>
  <si>
    <t>Net profit/(loss) attributable to members of the company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</si>
</sst>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0.0%"/>
    <numFmt numFmtId="167" formatCode="_(#,##0.0%_);\(#,##0.0%\);_(&quot;-&quot;_)"/>
    <numFmt numFmtId="168" formatCode="_(#,##0.00%_);\(#,##0.00%\);_(&quot;-&quot;_)"/>
    <numFmt numFmtId="169" formatCode="_(#,##0%_);\(#,##0%\);_(&quot;-&quot;_)"/>
    <numFmt numFmtId="170" formatCode="_(* #,##0.0_);_(* \(#,##0.0\);_(* &quot;-&quot;_);_(@_)"/>
    <numFmt numFmtId="171" formatCode="_-* #,##0_-;\-* #,##0_-;_-* &quot;-&quot;??_-;_-@_-"/>
    <numFmt numFmtId="172" formatCode="_-* #,##0.0_-;\-* #,##0.0_-;_-* &quot;-&quot;??_-;_-@_-"/>
    <numFmt numFmtId="173" formatCode="_(* #,##0.00_);_(* \(#,##0.00\);_(* &quot;-&quot;_);_(@_)"/>
    <numFmt numFmtId="174" formatCode="_(* #,##0_);_(* \(#,##0\);_(\ &quot;-&quot;_);_(@_)"/>
    <numFmt numFmtId="175" formatCode="_(* #,##0.0_);_(* \(#,##0.0\);_(\ &quot;-&quot;_);_(@_)"/>
    <numFmt numFmtId="176" formatCode="yyyy"/>
    <numFmt numFmtId="177" formatCode="_(* #,##0.0000_);_(* \(#,##0.0000\);_(* &quot;-&quot;_);_(@_)"/>
    <numFmt numFmtId="178" formatCode="_(* #,##0.000_);_(* \(#,##0.000\);_(* &quot;-&quot;_);_(@_)"/>
    <numFmt numFmtId="179" formatCode="_-* #,##0.000_-;\-* #,##0.000_-;_-* &quot;-&quot;??_-;_-@_-"/>
    <numFmt numFmtId="180" formatCode="0.000%"/>
    <numFmt numFmtId="181" formatCode="_-* #,##0.0000_-;\-* #,##0.0000_-;_-* &quot;-&quot;??_-;_-@_-"/>
    <numFmt numFmtId="182" formatCode="dd\ mmm\ yy"/>
    <numFmt numFmtId="183" formatCode="d\ mmm\ yy"/>
    <numFmt numFmtId="184" formatCode="mmm\ yy"/>
    <numFmt numFmtId="185" formatCode="[$-C09]d\ mmmm\ yyyy;@"/>
    <numFmt numFmtId="186" formatCode="#,##0&quot; bps&quot;;\(#,##0&quot; bps)&quot;"/>
    <numFmt numFmtId="187" formatCode="#,##0&quot; bps &quot;;\(#,##0&quot; bps)&quot;"/>
    <numFmt numFmtId="188" formatCode="#,##0&quot; bps_&quot;;\(#,##0&quot; bps)&quot;"/>
    <numFmt numFmtId="189" formatCode="#,##0&quot; bps &quot;;\(#,##0&quot; bps)&quot;;0"/>
    <numFmt numFmtId="190" formatCode="#,##0&quot; bps &quot;;\(#,##0&quot; bps)&quot;;_-* &quot;-&quot;??_-"/>
    <numFmt numFmtId="191" formatCode="#,##0&quot; bps &quot;;\(#,##0&quot; bps)&quot;;_(* &quot;-&quot;_)"/>
    <numFmt numFmtId="192" formatCode="#,##0&quot; bps  &quot;;\(#,##0&quot; bps)&quot;;_(* &quot;-&quot;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;&quot;-&quot;_)"/>
    <numFmt numFmtId="198" formatCode="_-* #,##0.0_-;\-* #,##0.0_-;_-* &quot;-&quot;?_-;_-@_-"/>
    <numFmt numFmtId="199" formatCode="[$-C09]dddd\,\ d\ mmmm\ yyyy"/>
    <numFmt numFmtId="200" formatCode="dd\ mmmm\ yyyy"/>
    <numFmt numFmtId="201" formatCode="dd\ mmmm"/>
    <numFmt numFmtId="202" formatCode="&quot;$&quot;#,##0.0\m;\-&quot;$&quot;#,##0.0\m;\-"/>
    <numFmt numFmtId="203" formatCode="_(&quot;$&quot;#,##0.00_);\(&quot;$&quot;#,##0.00\);_(&quot;-&quot;_)"/>
    <numFmt numFmtId="204" formatCode="d/m/yy"/>
    <numFmt numFmtId="205" formatCode="_(#,##0.0\x_);\(#,##0.0\x\);_(&quot;-&quot;_)"/>
    <numFmt numFmtId="206" formatCode="_(#,##0_);\(#,##0\);_(&quot;-&quot;_)"/>
    <numFmt numFmtId="207" formatCode="_(###0_);\(###0\);_(###0_)"/>
    <numFmt numFmtId="208" formatCode="_)d/m/yy_)"/>
    <numFmt numFmtId="209" formatCode="#,##0.00_ ;[Red]\-#,##0.00\ "/>
    <numFmt numFmtId="210" formatCode="_(* #,##0_);_(* \(#,##0\);_(* &quot;-&quot;?_);_(@_)"/>
    <numFmt numFmtId="211" formatCode="_(* #,##0.0_);_(* \(#,##0.0\);_(* &quot;-&quot;?_);_(@_)"/>
    <numFmt numFmtId="212" formatCode="0.00%;\(0.00%\)"/>
    <numFmt numFmtId="213" formatCode="0.000"/>
  </numFmts>
  <fonts count="73">
    <font>
      <sz val="10"/>
      <name val="Arial"/>
      <family val="0"/>
    </font>
    <font>
      <sz val="10"/>
      <name val="Arial Narrow"/>
      <family val="2"/>
    </font>
    <font>
      <sz val="11"/>
      <color indexed="12"/>
      <name val="Calibri"/>
      <family val="2"/>
    </font>
    <font>
      <sz val="11"/>
      <color indexed="22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8"/>
      <name val="Garamond"/>
      <family val="1"/>
    </font>
    <font>
      <sz val="12"/>
      <name val="Frutiger 45 Light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22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0"/>
      <name val="Palatino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b/>
      <sz val="10"/>
      <color indexed="56"/>
      <name val="Wingdings"/>
      <family val="0"/>
    </font>
    <font>
      <b/>
      <u val="single"/>
      <sz val="8"/>
      <color indexed="56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7"/>
      <color indexed="12"/>
      <name val="Arial"/>
      <family val="0"/>
    </font>
    <font>
      <sz val="7"/>
      <color indexed="10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7"/>
      <name val="Arial"/>
      <family val="2"/>
    </font>
    <font>
      <sz val="7"/>
      <name val="Arial Black"/>
      <family val="2"/>
    </font>
    <font>
      <i/>
      <sz val="7"/>
      <name val="Arial"/>
      <family val="2"/>
    </font>
    <font>
      <i/>
      <sz val="7"/>
      <name val="Arial Black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12"/>
      <name val="Arial"/>
      <family val="2"/>
    </font>
    <font>
      <b/>
      <sz val="9.5"/>
      <color indexed="29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9"/>
      <color indexed="48"/>
      <name val="Arial"/>
      <family val="0"/>
    </font>
    <font>
      <b/>
      <sz val="13"/>
      <name val="Arial"/>
      <family val="0"/>
    </font>
    <font>
      <b/>
      <sz val="14"/>
      <name val="Arial"/>
      <family val="0"/>
    </font>
    <font>
      <b/>
      <sz val="12"/>
      <name val="Frutiger 45 Light"/>
      <family val="2"/>
    </font>
    <font>
      <b/>
      <sz val="18"/>
      <color indexed="62"/>
      <name val="Cambria"/>
      <family val="2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b/>
      <u val="single"/>
      <sz val="7.5"/>
      <color indexed="56"/>
      <name val="Arial"/>
      <family val="0"/>
    </font>
    <font>
      <b/>
      <sz val="11"/>
      <color indexed="12"/>
      <name val="Calibri"/>
      <family val="2"/>
    </font>
    <font>
      <sz val="10"/>
      <name val="Frutiger"/>
      <family val="0"/>
    </font>
    <font>
      <sz val="11"/>
      <color indexed="5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</borders>
  <cellStyleXfs count="36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203" fontId="5" fillId="0" borderId="1">
      <alignment horizontal="center" vertical="center"/>
      <protection locked="0"/>
    </xf>
    <xf numFmtId="204" fontId="5" fillId="0" borderId="1">
      <alignment horizontal="center" vertical="center"/>
      <protection locked="0"/>
    </xf>
    <xf numFmtId="205" fontId="5" fillId="0" borderId="1">
      <alignment horizontal="center" vertical="center"/>
      <protection locked="0"/>
    </xf>
    <xf numFmtId="206" fontId="5" fillId="0" borderId="1">
      <alignment horizontal="center" vertical="center"/>
      <protection locked="0"/>
    </xf>
    <xf numFmtId="167" fontId="5" fillId="0" borderId="1">
      <alignment horizontal="center" vertical="center"/>
      <protection locked="0"/>
    </xf>
    <xf numFmtId="207" fontId="5" fillId="0" borderId="1">
      <alignment horizontal="center" vertical="center"/>
      <protection locked="0"/>
    </xf>
    <xf numFmtId="0" fontId="5" fillId="0" borderId="1">
      <alignment vertical="center"/>
      <protection locked="0"/>
    </xf>
    <xf numFmtId="203" fontId="5" fillId="0" borderId="1">
      <alignment horizontal="right" vertical="center"/>
      <protection locked="0"/>
    </xf>
    <xf numFmtId="208" fontId="5" fillId="0" borderId="1">
      <alignment horizontal="right" vertical="center"/>
      <protection locked="0"/>
    </xf>
    <xf numFmtId="205" fontId="5" fillId="0" borderId="1">
      <alignment horizontal="right" vertical="center"/>
      <protection locked="0"/>
    </xf>
    <xf numFmtId="206" fontId="5" fillId="0" borderId="1">
      <alignment horizontal="right" vertical="center"/>
      <protection locked="0"/>
    </xf>
    <xf numFmtId="167" fontId="5" fillId="0" borderId="1">
      <alignment horizontal="right" vertical="center"/>
      <protection locked="0"/>
    </xf>
    <xf numFmtId="207" fontId="5" fillId="0" borderId="1">
      <alignment horizontal="right" vertical="center"/>
      <protection locked="0"/>
    </xf>
    <xf numFmtId="0" fontId="6" fillId="0" borderId="2">
      <alignment horizontal="center"/>
      <protection/>
    </xf>
    <xf numFmtId="0" fontId="7" fillId="0" borderId="3">
      <alignment horizontal="left" vertical="center" wrapText="1"/>
      <protection/>
    </xf>
    <xf numFmtId="0" fontId="8" fillId="11" borderId="0" applyNumberFormat="0" applyBorder="0" applyAlignment="0" applyProtection="0"/>
    <xf numFmtId="0" fontId="9" fillId="5" borderId="4" applyNumberFormat="0" applyAlignment="0" applyProtection="0"/>
    <xf numFmtId="0" fontId="10" fillId="0" borderId="0">
      <alignment wrapText="1"/>
      <protection/>
    </xf>
    <xf numFmtId="0" fontId="5" fillId="0" borderId="0" applyNumberFormat="0" applyFont="0" applyFill="0" applyBorder="0">
      <alignment horizontal="center" vertical="center"/>
      <protection locked="0"/>
    </xf>
    <xf numFmtId="203" fontId="5" fillId="0" borderId="0" applyFill="0" applyBorder="0">
      <alignment horizontal="center" vertical="center"/>
      <protection/>
    </xf>
    <xf numFmtId="204" fontId="5" fillId="0" borderId="0" applyFill="0" applyBorder="0">
      <alignment horizontal="center" vertical="center"/>
      <protection/>
    </xf>
    <xf numFmtId="205" fontId="5" fillId="0" borderId="0" applyFill="0" applyBorder="0">
      <alignment horizontal="center" vertical="center"/>
      <protection/>
    </xf>
    <xf numFmtId="206" fontId="5" fillId="0" borderId="0" applyFill="0" applyBorder="0">
      <alignment horizontal="center" vertical="center"/>
      <protection/>
    </xf>
    <xf numFmtId="167" fontId="5" fillId="0" borderId="0" applyFill="0" applyBorder="0">
      <alignment horizontal="center" vertical="center"/>
      <protection/>
    </xf>
    <xf numFmtId="207" fontId="5" fillId="0" borderId="0" applyFill="0" applyBorder="0">
      <alignment horizontal="center" vertical="center"/>
      <protection/>
    </xf>
    <xf numFmtId="0" fontId="11" fillId="7" borderId="5" applyNumberFormat="0" applyAlignment="0" applyProtection="0"/>
    <xf numFmtId="0" fontId="12" fillId="12" borderId="0">
      <alignment horizontal="center" wrapText="1"/>
      <protection/>
    </xf>
    <xf numFmtId="0" fontId="13" fillId="0" borderId="0" applyNumberFormat="0" applyFill="0" applyBorder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Fill="0" applyBorder="0">
      <alignment horizontal="center" vertical="center"/>
      <protection locked="0"/>
    </xf>
    <xf numFmtId="0" fontId="24" fillId="0" borderId="0" applyFill="0" applyBorder="0">
      <alignment horizontal="center" vertical="center"/>
      <protection locked="0"/>
    </xf>
    <xf numFmtId="0" fontId="25" fillId="0" borderId="0" applyFill="0" applyBorder="0">
      <alignment horizontal="left" vertical="center"/>
      <protection locked="0"/>
    </xf>
    <xf numFmtId="0" fontId="5" fillId="0" borderId="0">
      <alignment horizontal="left"/>
      <protection/>
    </xf>
    <xf numFmtId="4" fontId="26" fillId="14" borderId="0">
      <alignment/>
      <protection/>
    </xf>
    <xf numFmtId="4" fontId="26" fillId="15" borderId="0">
      <alignment/>
      <protection/>
    </xf>
    <xf numFmtId="4" fontId="5" fillId="16" borderId="0">
      <alignment/>
      <protection/>
    </xf>
    <xf numFmtId="0" fontId="26" fillId="17" borderId="0">
      <alignment horizontal="left"/>
      <protection/>
    </xf>
    <xf numFmtId="0" fontId="27" fillId="18" borderId="0">
      <alignment/>
      <protection/>
    </xf>
    <xf numFmtId="0" fontId="28" fillId="18" borderId="0">
      <alignment/>
      <protection/>
    </xf>
    <xf numFmtId="209" fontId="5" fillId="0" borderId="0">
      <alignment horizontal="right"/>
      <protection/>
    </xf>
    <xf numFmtId="0" fontId="29" fillId="19" borderId="0">
      <alignment horizontal="left"/>
      <protection/>
    </xf>
    <xf numFmtId="0" fontId="29" fillId="17" borderId="0">
      <alignment horizontal="left"/>
      <protection/>
    </xf>
    <xf numFmtId="0" fontId="30" fillId="0" borderId="0">
      <alignment horizontal="left"/>
      <protection/>
    </xf>
    <xf numFmtId="0" fontId="5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left"/>
      <protection/>
    </xf>
    <xf numFmtId="0" fontId="30" fillId="0" borderId="0">
      <alignment/>
      <protection/>
    </xf>
    <xf numFmtId="0" fontId="30" fillId="0" borderId="0">
      <alignment/>
      <protection/>
    </xf>
    <xf numFmtId="0" fontId="33" fillId="6" borderId="4" applyNumberFormat="0" applyAlignment="0" applyProtection="0"/>
    <xf numFmtId="0" fontId="34" fillId="0" borderId="10" applyNumberFormat="0" applyFill="0" applyAlignment="0" applyProtection="0"/>
    <xf numFmtId="0" fontId="12" fillId="0" borderId="2" applyFill="0">
      <alignment horizontal="center" vertical="center"/>
      <protection/>
    </xf>
    <xf numFmtId="0" fontId="5" fillId="0" borderId="2" applyFill="0">
      <alignment horizontal="center" vertical="center"/>
      <protection/>
    </xf>
    <xf numFmtId="206" fontId="5" fillId="0" borderId="2" applyFill="0">
      <alignment horizontal="center" vertical="center"/>
      <protection/>
    </xf>
    <xf numFmtId="37" fontId="12" fillId="5" borderId="0">
      <alignment/>
      <protection/>
    </xf>
    <xf numFmtId="0" fontId="35" fillId="0" borderId="0">
      <alignment/>
      <protection/>
    </xf>
    <xf numFmtId="0" fontId="31" fillId="0" borderId="0" applyFill="0" applyBorder="0">
      <alignment horizontal="left" vertical="center"/>
      <protection/>
    </xf>
    <xf numFmtId="0" fontId="36" fillId="0" borderId="0">
      <alignment/>
      <protection/>
    </xf>
    <xf numFmtId="0" fontId="36" fillId="20" borderId="0">
      <alignment/>
      <protection/>
    </xf>
    <xf numFmtId="0" fontId="37" fillId="2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 vertical="top" wrapText="1"/>
      <protection locked="0"/>
    </xf>
    <xf numFmtId="0" fontId="41" fillId="0" borderId="0">
      <alignment vertical="top"/>
      <protection locked="0"/>
    </xf>
    <xf numFmtId="0" fontId="42" fillId="0" borderId="0">
      <alignment/>
      <protection/>
    </xf>
    <xf numFmtId="0" fontId="42" fillId="0" borderId="3">
      <alignment/>
      <protection/>
    </xf>
    <xf numFmtId="0" fontId="42" fillId="0" borderId="3">
      <alignment/>
      <protection/>
    </xf>
    <xf numFmtId="0" fontId="43" fillId="5" borderId="11">
      <alignment/>
      <protection/>
    </xf>
    <xf numFmtId="0" fontId="42" fillId="0" borderId="11">
      <alignment/>
      <protection/>
    </xf>
    <xf numFmtId="0" fontId="42" fillId="7" borderId="11">
      <alignment/>
      <protection/>
    </xf>
    <xf numFmtId="0" fontId="42" fillId="5" borderId="11">
      <alignment/>
      <protection/>
    </xf>
    <xf numFmtId="0" fontId="43" fillId="0" borderId="11">
      <alignment/>
      <protection/>
    </xf>
    <xf numFmtId="0" fontId="42" fillId="0" borderId="12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2" fillId="0" borderId="12">
      <alignment/>
      <protection/>
    </xf>
    <xf numFmtId="0" fontId="42" fillId="0" borderId="0">
      <alignment horizontal="right"/>
      <protection/>
    </xf>
    <xf numFmtId="0" fontId="43" fillId="0" borderId="0">
      <alignment/>
      <protection/>
    </xf>
    <xf numFmtId="0" fontId="42" fillId="0" borderId="3">
      <alignment horizontal="right"/>
      <protection/>
    </xf>
    <xf numFmtId="0" fontId="43" fillId="0" borderId="0">
      <alignment/>
      <protection/>
    </xf>
    <xf numFmtId="0" fontId="43" fillId="0" borderId="11">
      <alignment/>
      <protection/>
    </xf>
    <xf numFmtId="0" fontId="43" fillId="0" borderId="13">
      <alignment/>
      <protection/>
    </xf>
    <xf numFmtId="0" fontId="43" fillId="0" borderId="12">
      <alignment/>
      <protection/>
    </xf>
    <xf numFmtId="0" fontId="43" fillId="0" borderId="0">
      <alignment/>
      <protection/>
    </xf>
    <xf numFmtId="0" fontId="43" fillId="0" borderId="3">
      <alignment/>
      <protection/>
    </xf>
    <xf numFmtId="0" fontId="43" fillId="0" borderId="11">
      <alignment/>
      <protection/>
    </xf>
    <xf numFmtId="0" fontId="43" fillId="7" borderId="11">
      <alignment/>
      <protection/>
    </xf>
    <xf numFmtId="0" fontId="43" fillId="5" borderId="11">
      <alignment/>
      <protection/>
    </xf>
    <xf numFmtId="0" fontId="43" fillId="0" borderId="12">
      <alignment/>
      <protection/>
    </xf>
    <xf numFmtId="0" fontId="45" fillId="0" borderId="0">
      <alignment/>
      <protection/>
    </xf>
    <xf numFmtId="0" fontId="43" fillId="0" borderId="0">
      <alignment horizontal="right"/>
      <protection/>
    </xf>
    <xf numFmtId="0" fontId="43" fillId="0" borderId="3">
      <alignment horizontal="right"/>
      <protection/>
    </xf>
    <xf numFmtId="0" fontId="43" fillId="0" borderId="3">
      <alignment horizontal="center"/>
      <protection/>
    </xf>
    <xf numFmtId="15" fontId="43" fillId="0" borderId="0">
      <alignment horizontal="right"/>
      <protection/>
    </xf>
    <xf numFmtId="0" fontId="43" fillId="18" borderId="0">
      <alignment horizontal="right"/>
      <protection/>
    </xf>
    <xf numFmtId="0" fontId="43" fillId="0" borderId="3">
      <alignment horizontal="right"/>
      <protection/>
    </xf>
    <xf numFmtId="0" fontId="43" fillId="0" borderId="3">
      <alignment horizontal="right"/>
      <protection/>
    </xf>
    <xf numFmtId="0" fontId="43" fillId="0" borderId="0">
      <alignment horizontal="left"/>
      <protection/>
    </xf>
    <xf numFmtId="0" fontId="43" fillId="0" borderId="3">
      <alignment horizontal="left"/>
      <protection/>
    </xf>
    <xf numFmtId="0" fontId="43" fillId="5" borderId="0">
      <alignment horizontal="right"/>
      <protection/>
    </xf>
    <xf numFmtId="0" fontId="43" fillId="5" borderId="3">
      <alignment horizontal="right"/>
      <protection/>
    </xf>
    <xf numFmtId="0" fontId="43" fillId="5" borderId="0">
      <alignment horizontal="right"/>
      <protection/>
    </xf>
    <xf numFmtId="0" fontId="43" fillId="5" borderId="3">
      <alignment horizontal="right"/>
      <protection/>
    </xf>
    <xf numFmtId="0" fontId="43" fillId="21" borderId="0">
      <alignment horizontal="centerContinuous"/>
      <protection/>
    </xf>
    <xf numFmtId="0" fontId="43" fillId="0" borderId="3">
      <alignment/>
      <protection/>
    </xf>
    <xf numFmtId="0" fontId="43" fillId="0" borderId="0">
      <alignment/>
      <protection/>
    </xf>
    <xf numFmtId="0" fontId="43" fillId="0" borderId="0">
      <alignment horizontal="right"/>
      <protection/>
    </xf>
    <xf numFmtId="170" fontId="42" fillId="22" borderId="3">
      <alignment horizontal="right"/>
      <protection/>
    </xf>
    <xf numFmtId="210" fontId="46" fillId="5" borderId="0">
      <alignment/>
      <protection/>
    </xf>
    <xf numFmtId="165" fontId="46" fillId="5" borderId="0">
      <alignment horizontal="right"/>
      <protection/>
    </xf>
    <xf numFmtId="165" fontId="46" fillId="5" borderId="0">
      <alignment/>
      <protection/>
    </xf>
    <xf numFmtId="165" fontId="46" fillId="5" borderId="3">
      <alignment horizontal="right"/>
      <protection/>
    </xf>
    <xf numFmtId="165" fontId="46" fillId="5" borderId="3">
      <alignment/>
      <protection/>
    </xf>
    <xf numFmtId="191" fontId="46" fillId="5" borderId="3">
      <alignment horizontal="right"/>
      <protection/>
    </xf>
    <xf numFmtId="165" fontId="46" fillId="5" borderId="11">
      <alignment horizontal="right"/>
      <protection/>
    </xf>
    <xf numFmtId="165" fontId="46" fillId="5" borderId="11">
      <alignment/>
      <protection/>
    </xf>
    <xf numFmtId="191" fontId="46" fillId="5" borderId="11">
      <alignment horizontal="right"/>
      <protection/>
    </xf>
    <xf numFmtId="165" fontId="46" fillId="7" borderId="11">
      <alignment horizontal="right"/>
      <protection/>
    </xf>
    <xf numFmtId="191" fontId="46" fillId="5" borderId="0">
      <alignment horizontal="right"/>
      <protection/>
    </xf>
    <xf numFmtId="165" fontId="46" fillId="5" borderId="12">
      <alignment horizontal="right"/>
      <protection/>
    </xf>
    <xf numFmtId="165" fontId="46" fillId="5" borderId="0">
      <alignment/>
      <protection/>
    </xf>
    <xf numFmtId="165" fontId="46" fillId="5" borderId="3">
      <alignment vertical="center"/>
      <protection/>
    </xf>
    <xf numFmtId="165" fontId="42" fillId="5" borderId="0">
      <alignment horizontal="right"/>
      <protection/>
    </xf>
    <xf numFmtId="165" fontId="46" fillId="5" borderId="12">
      <alignment/>
      <protection/>
    </xf>
    <xf numFmtId="165" fontId="42" fillId="5" borderId="3">
      <alignment horizontal="right"/>
      <protection/>
    </xf>
    <xf numFmtId="165" fontId="42" fillId="5" borderId="14">
      <alignment horizontal="right"/>
      <protection/>
    </xf>
    <xf numFmtId="165" fontId="42" fillId="5" borderId="11">
      <alignment vertical="center"/>
      <protection/>
    </xf>
    <xf numFmtId="165" fontId="42" fillId="5" borderId="0">
      <alignment/>
      <protection/>
    </xf>
    <xf numFmtId="170" fontId="46" fillId="5" borderId="0">
      <alignment horizontal="right"/>
      <protection/>
    </xf>
    <xf numFmtId="165" fontId="46" fillId="5" borderId="15" applyBorder="0">
      <alignment vertical="center"/>
      <protection/>
    </xf>
    <xf numFmtId="170" fontId="46" fillId="5" borderId="3">
      <alignment horizontal="right"/>
      <protection/>
    </xf>
    <xf numFmtId="165" fontId="42" fillId="0" borderId="11">
      <alignment vertical="center"/>
      <protection/>
    </xf>
    <xf numFmtId="170" fontId="46" fillId="5" borderId="11">
      <alignment horizontal="right"/>
      <protection/>
    </xf>
    <xf numFmtId="170" fontId="46" fillId="7" borderId="11">
      <alignment horizontal="right"/>
      <protection/>
    </xf>
    <xf numFmtId="165" fontId="46" fillId="0" borderId="0">
      <alignment/>
      <protection/>
    </xf>
    <xf numFmtId="170" fontId="46" fillId="5" borderId="12">
      <alignment horizontal="right"/>
      <protection/>
    </xf>
    <xf numFmtId="165" fontId="46" fillId="0" borderId="3">
      <alignment/>
      <protection/>
    </xf>
    <xf numFmtId="173" fontId="46" fillId="5" borderId="0">
      <alignment horizontal="right"/>
      <protection/>
    </xf>
    <xf numFmtId="173" fontId="46" fillId="5" borderId="3">
      <alignment horizontal="right"/>
      <protection/>
    </xf>
    <xf numFmtId="173" fontId="46" fillId="5" borderId="11">
      <alignment horizontal="right"/>
      <protection/>
    </xf>
    <xf numFmtId="173" fontId="46" fillId="7" borderId="11">
      <alignment horizontal="right"/>
      <protection/>
    </xf>
    <xf numFmtId="173" fontId="46" fillId="5" borderId="12">
      <alignment horizontal="right"/>
      <protection/>
    </xf>
    <xf numFmtId="170" fontId="42" fillId="5" borderId="0">
      <alignment horizontal="right"/>
      <protection/>
    </xf>
    <xf numFmtId="173" fontId="42" fillId="5" borderId="0">
      <alignment horizontal="right"/>
      <protection/>
    </xf>
    <xf numFmtId="178" fontId="46" fillId="5" borderId="0">
      <alignment horizontal="right"/>
      <protection/>
    </xf>
    <xf numFmtId="177" fontId="46" fillId="5" borderId="0">
      <alignment horizontal="right"/>
      <protection/>
    </xf>
    <xf numFmtId="177" fontId="46" fillId="5" borderId="3">
      <alignment horizontal="right"/>
      <protection/>
    </xf>
    <xf numFmtId="165" fontId="42" fillId="0" borderId="0">
      <alignment horizontal="right"/>
      <protection/>
    </xf>
    <xf numFmtId="165" fontId="42" fillId="0" borderId="0">
      <alignment/>
      <protection/>
    </xf>
    <xf numFmtId="165" fontId="42" fillId="0" borderId="3">
      <alignment horizontal="right"/>
      <protection/>
    </xf>
    <xf numFmtId="165" fontId="42" fillId="0" borderId="3">
      <alignment/>
      <protection/>
    </xf>
    <xf numFmtId="191" fontId="42" fillId="0" borderId="3">
      <alignment horizontal="right"/>
      <protection/>
    </xf>
    <xf numFmtId="165" fontId="42" fillId="0" borderId="11">
      <alignment horizontal="right"/>
      <protection/>
    </xf>
    <xf numFmtId="165" fontId="42" fillId="5" borderId="11">
      <alignment/>
      <protection/>
    </xf>
    <xf numFmtId="191" fontId="42" fillId="0" borderId="11">
      <alignment horizontal="right"/>
      <protection/>
    </xf>
    <xf numFmtId="165" fontId="42" fillId="7" borderId="11">
      <alignment horizontal="right"/>
      <protection/>
    </xf>
    <xf numFmtId="191" fontId="42" fillId="0" borderId="0">
      <alignment horizontal="right"/>
      <protection/>
    </xf>
    <xf numFmtId="165" fontId="42" fillId="5" borderId="11">
      <alignment horizontal="right"/>
      <protection/>
    </xf>
    <xf numFmtId="165" fontId="42" fillId="0" borderId="12">
      <alignment horizontal="right"/>
      <protection/>
    </xf>
    <xf numFmtId="210" fontId="42" fillId="0" borderId="11">
      <alignment/>
      <protection/>
    </xf>
    <xf numFmtId="165" fontId="42" fillId="5" borderId="14">
      <alignment/>
      <protection/>
    </xf>
    <xf numFmtId="165" fontId="42" fillId="0" borderId="0">
      <alignment/>
      <protection/>
    </xf>
    <xf numFmtId="165" fontId="46" fillId="0" borderId="0">
      <alignment horizontal="right"/>
      <protection/>
    </xf>
    <xf numFmtId="165" fontId="42" fillId="5" borderId="0">
      <alignment/>
      <protection/>
    </xf>
    <xf numFmtId="165" fontId="46" fillId="0" borderId="3">
      <alignment horizontal="right"/>
      <protection/>
    </xf>
    <xf numFmtId="165" fontId="42" fillId="0" borderId="12">
      <alignment/>
      <protection/>
    </xf>
    <xf numFmtId="165" fontId="42" fillId="5" borderId="3">
      <alignment/>
      <protection/>
    </xf>
    <xf numFmtId="165" fontId="46" fillId="0" borderId="14">
      <alignment horizontal="right"/>
      <protection/>
    </xf>
    <xf numFmtId="165" fontId="42" fillId="0" borderId="11">
      <alignment/>
      <protection/>
    </xf>
    <xf numFmtId="170" fontId="42" fillId="0" borderId="0">
      <alignment horizontal="right"/>
      <protection/>
    </xf>
    <xf numFmtId="165" fontId="42" fillId="0" borderId="0">
      <alignment/>
      <protection/>
    </xf>
    <xf numFmtId="165" fontId="46" fillId="0" borderId="11">
      <alignment/>
      <protection/>
    </xf>
    <xf numFmtId="170" fontId="42" fillId="0" borderId="3">
      <alignment horizontal="right"/>
      <protection/>
    </xf>
    <xf numFmtId="170" fontId="42" fillId="0" borderId="11">
      <alignment horizontal="right"/>
      <protection/>
    </xf>
    <xf numFmtId="165" fontId="42" fillId="5" borderId="0">
      <alignment/>
      <protection/>
    </xf>
    <xf numFmtId="170" fontId="42" fillId="7" borderId="11">
      <alignment horizontal="right"/>
      <protection/>
    </xf>
    <xf numFmtId="170" fontId="42" fillId="0" borderId="12">
      <alignment horizontal="right"/>
      <protection/>
    </xf>
    <xf numFmtId="165" fontId="42" fillId="5" borderId="3">
      <alignment/>
      <protection/>
    </xf>
    <xf numFmtId="173" fontId="42" fillId="0" borderId="0">
      <alignment horizontal="right"/>
      <protection/>
    </xf>
    <xf numFmtId="173" fontId="42" fillId="0" borderId="3">
      <alignment horizontal="right"/>
      <protection/>
    </xf>
    <xf numFmtId="173" fontId="42" fillId="0" borderId="11">
      <alignment horizontal="right"/>
      <protection/>
    </xf>
    <xf numFmtId="173" fontId="42" fillId="7" borderId="11">
      <alignment horizontal="right"/>
      <protection/>
    </xf>
    <xf numFmtId="173" fontId="42" fillId="0" borderId="12">
      <alignment horizontal="right"/>
      <protection/>
    </xf>
    <xf numFmtId="170" fontId="46" fillId="0" borderId="0">
      <alignment horizontal="right"/>
      <protection/>
    </xf>
    <xf numFmtId="173" fontId="46" fillId="0" borderId="0">
      <alignment horizontal="right"/>
      <protection/>
    </xf>
    <xf numFmtId="178" fontId="42" fillId="0" borderId="0">
      <alignment horizontal="right"/>
      <protection/>
    </xf>
    <xf numFmtId="165" fontId="46" fillId="0" borderId="11">
      <alignment horizontal="right"/>
      <protection/>
    </xf>
    <xf numFmtId="177" fontId="42" fillId="0" borderId="0">
      <alignment horizontal="right"/>
      <protection/>
    </xf>
    <xf numFmtId="177" fontId="42" fillId="0" borderId="3">
      <alignment horizontal="right"/>
      <protection/>
    </xf>
    <xf numFmtId="167" fontId="46" fillId="5" borderId="0">
      <alignment horizontal="right"/>
      <protection/>
    </xf>
    <xf numFmtId="211" fontId="42" fillId="0" borderId="0">
      <alignment horizontal="right"/>
      <protection/>
    </xf>
    <xf numFmtId="167" fontId="46" fillId="5" borderId="3">
      <alignment horizontal="right"/>
      <protection/>
    </xf>
    <xf numFmtId="211" fontId="42" fillId="0" borderId="3">
      <alignment horizontal="right"/>
      <protection/>
    </xf>
    <xf numFmtId="167" fontId="47" fillId="5" borderId="11">
      <alignment horizontal="right"/>
      <protection/>
    </xf>
    <xf numFmtId="211" fontId="42" fillId="5" borderId="11">
      <alignment horizontal="right"/>
      <protection/>
    </xf>
    <xf numFmtId="167" fontId="46" fillId="7" borderId="11">
      <alignment horizontal="right"/>
      <protection/>
    </xf>
    <xf numFmtId="167" fontId="46" fillId="5" borderId="12">
      <alignment horizontal="right"/>
      <protection/>
    </xf>
    <xf numFmtId="211" fontId="42" fillId="0" borderId="11">
      <alignment horizontal="right"/>
      <protection/>
    </xf>
    <xf numFmtId="168" fontId="46" fillId="5" borderId="0">
      <alignment horizontal="right"/>
      <protection/>
    </xf>
    <xf numFmtId="210" fontId="42" fillId="0" borderId="0">
      <alignment horizontal="right"/>
      <protection/>
    </xf>
    <xf numFmtId="168" fontId="46" fillId="5" borderId="3">
      <alignment horizontal="right"/>
      <protection/>
    </xf>
    <xf numFmtId="168" fontId="46" fillId="5" borderId="11">
      <alignment horizontal="right"/>
      <protection/>
    </xf>
    <xf numFmtId="168" fontId="46" fillId="7" borderId="11">
      <alignment horizontal="right"/>
      <protection/>
    </xf>
    <xf numFmtId="168" fontId="46" fillId="5" borderId="12">
      <alignment horizontal="right"/>
      <protection/>
    </xf>
    <xf numFmtId="167" fontId="42" fillId="5" borderId="0">
      <alignment horizontal="right"/>
      <protection/>
    </xf>
    <xf numFmtId="168" fontId="42" fillId="5" borderId="0">
      <alignment horizontal="right"/>
      <protection/>
    </xf>
    <xf numFmtId="169" fontId="46" fillId="5" borderId="0">
      <alignment horizontal="right"/>
      <protection/>
    </xf>
    <xf numFmtId="169" fontId="46" fillId="5" borderId="3">
      <alignment horizontal="right"/>
      <protection/>
    </xf>
    <xf numFmtId="167" fontId="42" fillId="0" borderId="0">
      <alignment horizontal="right"/>
      <protection/>
    </xf>
    <xf numFmtId="10" fontId="46" fillId="5" borderId="0">
      <alignment/>
      <protection/>
    </xf>
    <xf numFmtId="166" fontId="46" fillId="5" borderId="0">
      <alignment/>
      <protection/>
    </xf>
    <xf numFmtId="167" fontId="42" fillId="0" borderId="3">
      <alignment horizontal="right"/>
      <protection/>
    </xf>
    <xf numFmtId="10" fontId="42" fillId="0" borderId="0">
      <alignment/>
      <protection/>
    </xf>
    <xf numFmtId="167" fontId="42" fillId="0" borderId="11">
      <alignment horizontal="right"/>
      <protection/>
    </xf>
    <xf numFmtId="167" fontId="42" fillId="7" borderId="11">
      <alignment horizontal="right"/>
      <protection/>
    </xf>
    <xf numFmtId="167" fontId="42" fillId="5" borderId="11">
      <alignment horizontal="right"/>
      <protection/>
    </xf>
    <xf numFmtId="167" fontId="42" fillId="0" borderId="12">
      <alignment horizontal="right"/>
      <protection/>
    </xf>
    <xf numFmtId="166" fontId="42" fillId="0" borderId="0">
      <alignment/>
      <protection/>
    </xf>
    <xf numFmtId="168" fontId="42" fillId="0" borderId="0">
      <alignment horizontal="right"/>
      <protection/>
    </xf>
    <xf numFmtId="10" fontId="46" fillId="5" borderId="0" applyFont="0" applyFill="0" applyBorder="0">
      <alignment vertical="center"/>
      <protection/>
    </xf>
    <xf numFmtId="168" fontId="42" fillId="0" borderId="3">
      <alignment horizontal="right"/>
      <protection/>
    </xf>
    <xf numFmtId="212" fontId="42" fillId="0" borderId="0" applyNumberFormat="0" applyFont="0" applyBorder="0">
      <alignment vertical="center"/>
      <protection/>
    </xf>
    <xf numFmtId="168" fontId="42" fillId="0" borderId="11">
      <alignment horizontal="right"/>
      <protection/>
    </xf>
    <xf numFmtId="10" fontId="46" fillId="5" borderId="13" applyBorder="0">
      <alignment vertical="center"/>
      <protection/>
    </xf>
    <xf numFmtId="10" fontId="46" fillId="5" borderId="13" applyBorder="0">
      <alignment vertical="center"/>
      <protection/>
    </xf>
    <xf numFmtId="168" fontId="42" fillId="7" borderId="11">
      <alignment horizontal="right"/>
      <protection/>
    </xf>
    <xf numFmtId="168" fontId="42" fillId="0" borderId="12">
      <alignment horizontal="right"/>
      <protection/>
    </xf>
    <xf numFmtId="10" fontId="42" fillId="0" borderId="13" applyBorder="0">
      <alignment vertical="center"/>
      <protection/>
    </xf>
    <xf numFmtId="167" fontId="46" fillId="0" borderId="0">
      <alignment horizontal="right"/>
      <protection/>
    </xf>
    <xf numFmtId="10" fontId="42" fillId="5" borderId="11">
      <alignment horizontal="right"/>
      <protection/>
    </xf>
    <xf numFmtId="10" fontId="42" fillId="5" borderId="11">
      <alignment horizontal="right"/>
      <protection/>
    </xf>
    <xf numFmtId="10" fontId="46" fillId="5" borderId="11">
      <alignment horizontal="right"/>
      <protection/>
    </xf>
    <xf numFmtId="168" fontId="46" fillId="0" borderId="0">
      <alignment horizontal="right"/>
      <protection/>
    </xf>
    <xf numFmtId="169" fontId="42" fillId="0" borderId="0">
      <alignment horizontal="right"/>
      <protection/>
    </xf>
    <xf numFmtId="169" fontId="42" fillId="0" borderId="3">
      <alignment horizontal="right"/>
      <protection/>
    </xf>
    <xf numFmtId="170" fontId="42" fillId="22" borderId="0">
      <alignment horizontal="right"/>
      <protection/>
    </xf>
    <xf numFmtId="170" fontId="42" fillId="0" borderId="0">
      <alignment horizontal="right"/>
      <protection/>
    </xf>
    <xf numFmtId="0" fontId="43" fillId="0" borderId="0">
      <alignment horizontal="center"/>
      <protection/>
    </xf>
    <xf numFmtId="0" fontId="47" fillId="0" borderId="3">
      <alignment horizontal="center"/>
      <protection/>
    </xf>
    <xf numFmtId="0" fontId="43" fillId="0" borderId="3">
      <alignment horizontal="center"/>
      <protection/>
    </xf>
    <xf numFmtId="0" fontId="43" fillId="0" borderId="11">
      <alignment horizontal="center"/>
      <protection/>
    </xf>
    <xf numFmtId="0" fontId="47" fillId="0" borderId="0">
      <alignment horizontal="center"/>
      <protection/>
    </xf>
    <xf numFmtId="0" fontId="43" fillId="0" borderId="12">
      <alignment horizontal="center"/>
      <protection/>
    </xf>
    <xf numFmtId="0" fontId="42" fillId="0" borderId="0">
      <alignment horizontal="center"/>
      <protection/>
    </xf>
    <xf numFmtId="0" fontId="42" fillId="0" borderId="3">
      <alignment horizontal="center"/>
      <protection/>
    </xf>
    <xf numFmtId="0" fontId="42" fillId="0" borderId="11">
      <alignment horizontal="center"/>
      <protection/>
    </xf>
    <xf numFmtId="0" fontId="42" fillId="7" borderId="11">
      <alignment horizontal="center"/>
      <protection/>
    </xf>
    <xf numFmtId="0" fontId="42" fillId="0" borderId="12">
      <alignment horizontal="center"/>
      <protection/>
    </xf>
    <xf numFmtId="0" fontId="46" fillId="0" borderId="0">
      <alignment horizontal="center"/>
      <protection/>
    </xf>
    <xf numFmtId="0" fontId="46" fillId="0" borderId="3">
      <alignment horizontal="center"/>
      <protection/>
    </xf>
    <xf numFmtId="0" fontId="46" fillId="0" borderId="11">
      <alignment horizontal="center"/>
      <protection/>
    </xf>
    <xf numFmtId="0" fontId="46" fillId="0" borderId="12">
      <alignment horizontal="center"/>
      <protection/>
    </xf>
    <xf numFmtId="0" fontId="43" fillId="0" borderId="3">
      <alignment/>
      <protection/>
    </xf>
    <xf numFmtId="0" fontId="43" fillId="0" borderId="0">
      <alignment/>
      <protection/>
    </xf>
    <xf numFmtId="0" fontId="43" fillId="18" borderId="3">
      <alignment/>
      <protection/>
    </xf>
    <xf numFmtId="0" fontId="43" fillId="18" borderId="14">
      <alignment/>
      <protection/>
    </xf>
    <xf numFmtId="0" fontId="43" fillId="18" borderId="11">
      <alignment vertical="center"/>
      <protection/>
    </xf>
    <xf numFmtId="0" fontId="43" fillId="18" borderId="11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3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70" fontId="42" fillId="22" borderId="0">
      <alignment horizontal="right"/>
      <protection/>
    </xf>
    <xf numFmtId="170" fontId="42" fillId="0" borderId="11">
      <alignment horizontal="right"/>
      <protection/>
    </xf>
    <xf numFmtId="170" fontId="42" fillId="0" borderId="3">
      <alignment horizontal="right"/>
      <protection/>
    </xf>
    <xf numFmtId="170" fontId="42" fillId="22" borderId="0">
      <alignment horizontal="right"/>
      <protection/>
    </xf>
    <xf numFmtId="0" fontId="54" fillId="16" borderId="0" applyNumberFormat="0" applyBorder="0" applyAlignment="0" applyProtection="0"/>
    <xf numFmtId="0" fontId="0" fillId="0" borderId="0">
      <alignment/>
      <protection/>
    </xf>
    <xf numFmtId="1" fontId="55" fillId="0" borderId="0">
      <alignment horizontal="center"/>
      <protection/>
    </xf>
    <xf numFmtId="0" fontId="0" fillId="12" borderId="16" applyNumberFormat="0" applyFont="0" applyAlignment="0" applyProtection="0"/>
    <xf numFmtId="0" fontId="56" fillId="0" borderId="17">
      <alignment horizontal="left" wrapText="1" indent="1"/>
      <protection/>
    </xf>
    <xf numFmtId="0" fontId="57" fillId="5" borderId="18" applyNumberFormat="0" applyAlignment="0" applyProtection="0"/>
    <xf numFmtId="9" fontId="0" fillId="0" borderId="0" applyFont="0" applyFill="0" applyBorder="0" applyAlignment="0" applyProtection="0"/>
    <xf numFmtId="0" fontId="12" fillId="0" borderId="0" applyFill="0" applyBorder="0">
      <alignment vertical="center"/>
      <protection/>
    </xf>
    <xf numFmtId="0" fontId="58" fillId="0" borderId="0" applyNumberFormat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172" fontId="0" fillId="0" borderId="0">
      <alignment/>
      <protection/>
    </xf>
    <xf numFmtId="0" fontId="59" fillId="0" borderId="12">
      <alignment horizontal="center"/>
      <protection/>
    </xf>
    <xf numFmtId="3" fontId="58" fillId="0" borderId="0" applyFont="0" applyFill="0" applyBorder="0" applyAlignment="0" applyProtection="0"/>
    <xf numFmtId="0" fontId="58" fillId="13" borderId="0" applyNumberFormat="0" applyFont="0" applyBorder="0" applyAlignment="0" applyProtection="0"/>
    <xf numFmtId="0" fontId="12" fillId="0" borderId="0">
      <alignment/>
      <protection/>
    </xf>
    <xf numFmtId="203" fontId="5" fillId="0" borderId="0" applyFill="0" applyBorder="0">
      <alignment horizontal="right" vertical="center"/>
      <protection/>
    </xf>
    <xf numFmtId="208" fontId="5" fillId="0" borderId="0" applyFill="0" applyBorder="0">
      <alignment horizontal="right" vertical="center"/>
      <protection/>
    </xf>
    <xf numFmtId="205" fontId="5" fillId="0" borderId="0" applyFill="0" applyBorder="0">
      <alignment horizontal="right" vertical="center"/>
      <protection/>
    </xf>
    <xf numFmtId="206" fontId="5" fillId="0" borderId="0" applyFill="0" applyBorder="0">
      <alignment horizontal="right" vertical="center"/>
      <protection/>
    </xf>
    <xf numFmtId="167" fontId="5" fillId="0" borderId="0" applyFill="0" applyBorder="0">
      <alignment horizontal="right" vertical="center"/>
      <protection/>
    </xf>
    <xf numFmtId="207" fontId="5" fillId="0" borderId="0" applyFill="0" applyBorder="0">
      <alignment horizontal="right" vertical="center"/>
      <protection/>
    </xf>
    <xf numFmtId="4" fontId="60" fillId="10" borderId="0" applyNumberFormat="0" applyProtection="0">
      <alignment horizontal="left" vertical="center" indent="1"/>
    </xf>
    <xf numFmtId="4" fontId="61" fillId="23" borderId="19" applyNumberFormat="0" applyProtection="0">
      <alignment horizontal="left" vertical="center" indent="1"/>
    </xf>
    <xf numFmtId="4" fontId="60" fillId="24" borderId="20" applyNumberFormat="0" applyProtection="0">
      <alignment horizontal="right" vertical="center"/>
    </xf>
    <xf numFmtId="4" fontId="61" fillId="25" borderId="20" applyNumberFormat="0" applyProtection="0">
      <alignment horizontal="left" vertical="center" indent="1"/>
    </xf>
    <xf numFmtId="4" fontId="62" fillId="26" borderId="21" applyNumberFormat="0" applyProtection="0">
      <alignment horizontal="left" vertical="center" indent="1"/>
    </xf>
    <xf numFmtId="0" fontId="63" fillId="0" borderId="0" applyFill="0" applyBorder="0">
      <alignment horizontal="left" vertical="center"/>
      <protection/>
    </xf>
    <xf numFmtId="0" fontId="64" fillId="0" borderId="0" applyFill="0" applyBorder="0">
      <alignment horizontal="left" vertical="center"/>
      <protection/>
    </xf>
    <xf numFmtId="0" fontId="0" fillId="0" borderId="0" applyFont="0" applyFill="0" applyBorder="0" applyAlignment="0" applyProtection="0"/>
    <xf numFmtId="0" fontId="65" fillId="0" borderId="22">
      <alignment vertical="center" wrapText="1"/>
      <protection/>
    </xf>
    <xf numFmtId="0" fontId="5" fillId="2" borderId="0">
      <alignment/>
      <protection/>
    </xf>
    <xf numFmtId="0" fontId="66" fillId="0" borderId="0" applyNumberFormat="0" applyFill="0" applyBorder="0" applyAlignment="0" applyProtection="0"/>
    <xf numFmtId="0" fontId="67" fillId="0" borderId="0" applyFill="0" applyBorder="0">
      <alignment horizontal="left" vertical="center"/>
      <protection locked="0"/>
    </xf>
    <xf numFmtId="0" fontId="68" fillId="0" borderId="0" applyFill="0" applyBorder="0">
      <alignment horizontal="left" vertical="center"/>
      <protection locked="0"/>
    </xf>
    <xf numFmtId="0" fontId="25" fillId="0" borderId="0" applyFill="0" applyBorder="0">
      <alignment horizontal="left" vertical="center"/>
      <protection locked="0"/>
    </xf>
    <xf numFmtId="0" fontId="69" fillId="0" borderId="0" applyFill="0" applyBorder="0">
      <alignment horizontal="left" vertical="center"/>
      <protection locked="0"/>
    </xf>
    <xf numFmtId="0" fontId="70" fillId="0" borderId="23" applyNumberFormat="0" applyFill="0" applyAlignment="0" applyProtection="0"/>
    <xf numFmtId="0" fontId="71" fillId="0" borderId="24">
      <alignment horizontal="center"/>
      <protection/>
    </xf>
    <xf numFmtId="0" fontId="7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8" fillId="0" borderId="0" xfId="313">
      <alignment/>
      <protection/>
    </xf>
    <xf numFmtId="0" fontId="52" fillId="0" borderId="0" xfId="318">
      <alignment/>
      <protection/>
    </xf>
    <xf numFmtId="0" fontId="49" fillId="0" borderId="0" xfId="315">
      <alignment/>
      <protection/>
    </xf>
    <xf numFmtId="15" fontId="43" fillId="0" borderId="0" xfId="148" applyAlignment="1">
      <alignment horizontal="center"/>
      <protection/>
    </xf>
    <xf numFmtId="15" fontId="43" fillId="0" borderId="0" xfId="148">
      <alignment horizontal="right"/>
      <protection/>
    </xf>
    <xf numFmtId="0" fontId="43" fillId="0" borderId="3" xfId="139">
      <alignment/>
      <protection/>
    </xf>
    <xf numFmtId="0" fontId="43" fillId="0" borderId="3" xfId="150">
      <alignment horizontal="right"/>
      <protection/>
    </xf>
    <xf numFmtId="0" fontId="42" fillId="0" borderId="0" xfId="119">
      <alignment/>
      <protection/>
    </xf>
    <xf numFmtId="165" fontId="46" fillId="5" borderId="0" xfId="164">
      <alignment horizontal="right"/>
      <protection/>
    </xf>
    <xf numFmtId="165" fontId="42" fillId="0" borderId="0" xfId="202">
      <alignment horizontal="right"/>
      <protection/>
    </xf>
    <xf numFmtId="0" fontId="42" fillId="0" borderId="0" xfId="298" applyFont="1">
      <alignment horizontal="center"/>
      <protection/>
    </xf>
    <xf numFmtId="0" fontId="42" fillId="0" borderId="0" xfId="298">
      <alignment horizontal="center"/>
      <protection/>
    </xf>
    <xf numFmtId="0" fontId="42" fillId="0" borderId="3" xfId="121">
      <alignment/>
      <protection/>
    </xf>
    <xf numFmtId="165" fontId="46" fillId="5" borderId="3" xfId="166">
      <alignment horizontal="right"/>
      <protection/>
    </xf>
    <xf numFmtId="165" fontId="42" fillId="0" borderId="3" xfId="204">
      <alignment horizontal="right"/>
      <protection/>
    </xf>
    <xf numFmtId="0" fontId="42" fillId="0" borderId="3" xfId="299">
      <alignment horizontal="center"/>
      <protection/>
    </xf>
    <xf numFmtId="0" fontId="43" fillId="7" borderId="11" xfId="141" applyFont="1">
      <alignment/>
      <protection/>
    </xf>
    <xf numFmtId="0" fontId="43" fillId="7" borderId="11" xfId="141">
      <alignment/>
      <protection/>
    </xf>
    <xf numFmtId="165" fontId="46" fillId="7" borderId="11" xfId="172">
      <alignment horizontal="right"/>
      <protection/>
    </xf>
    <xf numFmtId="165" fontId="42" fillId="7" borderId="11" xfId="210">
      <alignment horizontal="right"/>
      <protection/>
    </xf>
    <xf numFmtId="0" fontId="42" fillId="7" borderId="11" xfId="301">
      <alignment horizontal="center"/>
      <protection/>
    </xf>
    <xf numFmtId="0" fontId="44" fillId="0" borderId="0" xfId="129">
      <alignment/>
      <protection/>
    </xf>
    <xf numFmtId="0" fontId="42" fillId="0" borderId="0" xfId="119" applyFont="1">
      <alignment/>
      <protection/>
    </xf>
    <xf numFmtId="0" fontId="43" fillId="0" borderId="11" xfId="140">
      <alignment/>
      <protection/>
    </xf>
    <xf numFmtId="165" fontId="46" fillId="5" borderId="11" xfId="169">
      <alignment horizontal="right"/>
      <protection/>
    </xf>
    <xf numFmtId="165" fontId="42" fillId="0" borderId="11" xfId="207">
      <alignment horizontal="right"/>
      <protection/>
    </xf>
    <xf numFmtId="0" fontId="42" fillId="0" borderId="11" xfId="300">
      <alignment horizontal="center"/>
      <protection/>
    </xf>
    <xf numFmtId="0" fontId="43" fillId="0" borderId="11" xfId="140" applyFont="1">
      <alignment/>
      <protection/>
    </xf>
    <xf numFmtId="0" fontId="42" fillId="0" borderId="3" xfId="121" applyFont="1">
      <alignment/>
      <protection/>
    </xf>
    <xf numFmtId="0" fontId="42" fillId="0" borderId="3" xfId="299" applyFont="1">
      <alignment horizontal="center"/>
      <protection/>
    </xf>
    <xf numFmtId="0" fontId="43" fillId="0" borderId="0" xfId="138">
      <alignment/>
      <protection/>
    </xf>
    <xf numFmtId="170" fontId="46" fillId="5" borderId="0" xfId="183">
      <alignment horizontal="right"/>
      <protection/>
    </xf>
    <xf numFmtId="170" fontId="46" fillId="0" borderId="0" xfId="238">
      <alignment horizontal="right"/>
      <protection/>
    </xf>
    <xf numFmtId="165" fontId="42" fillId="5" borderId="0" xfId="177">
      <alignment horizontal="right"/>
      <protection/>
    </xf>
    <xf numFmtId="165" fontId="42" fillId="5" borderId="3" xfId="177" applyBorder="1">
      <alignment horizontal="right"/>
      <protection/>
    </xf>
    <xf numFmtId="165" fontId="42" fillId="0" borderId="3" xfId="202" applyBorder="1">
      <alignment horizontal="right"/>
      <protection/>
    </xf>
    <xf numFmtId="0" fontId="43" fillId="0" borderId="0" xfId="138" applyFont="1">
      <alignment/>
      <protection/>
    </xf>
    <xf numFmtId="165" fontId="42" fillId="0" borderId="3" xfId="202" applyFont="1" applyBorder="1">
      <alignment horizontal="right"/>
      <protection/>
    </xf>
    <xf numFmtId="170" fontId="42" fillId="5" borderId="0" xfId="197">
      <alignment horizontal="right"/>
      <protection/>
    </xf>
    <xf numFmtId="170" fontId="42" fillId="0" borderId="0" xfId="224">
      <alignment horizontal="right"/>
      <protection/>
    </xf>
    <xf numFmtId="167" fontId="46" fillId="5" borderId="0" xfId="244">
      <alignment horizontal="right"/>
      <protection/>
    </xf>
    <xf numFmtId="167" fontId="46" fillId="0" borderId="0" xfId="283">
      <alignment horizontal="right"/>
      <protection/>
    </xf>
    <xf numFmtId="165" fontId="42" fillId="5" borderId="3" xfId="179">
      <alignment horizontal="right"/>
      <protection/>
    </xf>
    <xf numFmtId="168" fontId="46" fillId="5" borderId="0" xfId="253">
      <alignment horizontal="right"/>
      <protection/>
    </xf>
    <xf numFmtId="168" fontId="46" fillId="0" borderId="0" xfId="287">
      <alignment horizontal="right"/>
      <protection/>
    </xf>
    <xf numFmtId="165" fontId="46" fillId="0" borderId="0" xfId="217">
      <alignment horizontal="right"/>
      <protection/>
    </xf>
    <xf numFmtId="173" fontId="46" fillId="5" borderId="0" xfId="192">
      <alignment horizontal="right"/>
      <protection/>
    </xf>
    <xf numFmtId="173" fontId="46" fillId="0" borderId="0" xfId="239">
      <alignment horizontal="right"/>
      <protection/>
    </xf>
    <xf numFmtId="0" fontId="43" fillId="0" borderId="3" xfId="147" applyAlignment="1">
      <alignment horizontal="center"/>
      <protection/>
    </xf>
  </cellXfs>
  <cellStyles count="3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$m" xfId="16"/>
    <cellStyle name="=C:\WINNT35\SYSTEM32\COMMAND.COM" xfId="17"/>
    <cellStyle name="=C:\WINNT35\SYSTEM32\COMMAND.COM_x0000_COMPUTERNAME=JOHANO_x0000_HOMEDRIVE=C:_x0000_H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DCE Model" xfId="43"/>
    <cellStyle name="Assumptions Center Currency" xfId="44"/>
    <cellStyle name="Assumptions Center Date" xfId="45"/>
    <cellStyle name="Assumptions Center Multiple" xfId="46"/>
    <cellStyle name="Assumptions Center Number" xfId="47"/>
    <cellStyle name="Assumptions Center Percentage" xfId="48"/>
    <cellStyle name="Assumptions Center Year" xfId="49"/>
    <cellStyle name="Assumptions Heading" xfId="50"/>
    <cellStyle name="Assumptions Right Currency" xfId="51"/>
    <cellStyle name="Assumptions Right Date" xfId="52"/>
    <cellStyle name="Assumptions Right Multiple" xfId="53"/>
    <cellStyle name="Assumptions Right Number" xfId="54"/>
    <cellStyle name="Assumptions Right Percentage" xfId="55"/>
    <cellStyle name="Assumptions Right Year" xfId="56"/>
    <cellStyle name="AttribBox" xfId="57"/>
    <cellStyle name="Attribute" xfId="58"/>
    <cellStyle name="Bad" xfId="59"/>
    <cellStyle name="Calculation" xfId="60"/>
    <cellStyle name="CategoryHeading" xfId="61"/>
    <cellStyle name="Cell Link" xfId="62"/>
    <cellStyle name="Center Currency" xfId="63"/>
    <cellStyle name="Center Date" xfId="64"/>
    <cellStyle name="Center Multiple" xfId="65"/>
    <cellStyle name="Center Number" xfId="66"/>
    <cellStyle name="Center Percentage" xfId="67"/>
    <cellStyle name="Center Year" xfId="68"/>
    <cellStyle name="Check Cell" xfId="69"/>
    <cellStyle name="COLHDR" xfId="70"/>
    <cellStyle name="ColHead" xfId="71"/>
    <cellStyle name="Comma" xfId="72"/>
    <cellStyle name="Comma [0]" xfId="73"/>
    <cellStyle name="Currency" xfId="74"/>
    <cellStyle name="Currency [0]" xfId="75"/>
    <cellStyle name="Explanatory Text" xfId="76"/>
    <cellStyle name="Followed Hyperlink" xfId="77"/>
    <cellStyle name="Good" xfId="78"/>
    <cellStyle name="grey" xfId="79"/>
    <cellStyle name="Heading 1" xfId="80"/>
    <cellStyle name="Heading 2" xfId="81"/>
    <cellStyle name="Heading 3" xfId="82"/>
    <cellStyle name="Heading 4" xfId="83"/>
    <cellStyle name="Hyperlink" xfId="84"/>
    <cellStyle name="Hyperlink Arrow" xfId="85"/>
    <cellStyle name="Hyperlink Check" xfId="86"/>
    <cellStyle name="Hyperlink Text" xfId="87"/>
    <cellStyle name="IABackgroundMembers" xfId="88"/>
    <cellStyle name="IAColorCodingBad" xfId="89"/>
    <cellStyle name="IAColorCodingGood" xfId="90"/>
    <cellStyle name="IAColorCodingOK" xfId="91"/>
    <cellStyle name="IAColumnHeader" xfId="92"/>
    <cellStyle name="IAContentsList" xfId="93"/>
    <cellStyle name="IAContentsTitle" xfId="94"/>
    <cellStyle name="IADataCells" xfId="95"/>
    <cellStyle name="IADimensionNames" xfId="96"/>
    <cellStyle name="IAParentColumnHeader" xfId="97"/>
    <cellStyle name="IAParentRowHeader" xfId="98"/>
    <cellStyle name="IAQueryInfo" xfId="99"/>
    <cellStyle name="IAReportTitle" xfId="100"/>
    <cellStyle name="IARowHeader" xfId="101"/>
    <cellStyle name="IASubTotalsCol" xfId="102"/>
    <cellStyle name="IASubTotalsRow" xfId="103"/>
    <cellStyle name="Input" xfId="104"/>
    <cellStyle name="Linked Cell" xfId="105"/>
    <cellStyle name="Lookup Table Heading" xfId="106"/>
    <cellStyle name="Lookup Table Label" xfId="107"/>
    <cellStyle name="Lookup Table Number" xfId="108"/>
    <cellStyle name="Main Dim Rollup" xfId="109"/>
    <cellStyle name="MajorHeading" xfId="110"/>
    <cellStyle name="Model Name" xfId="111"/>
    <cellStyle name="NAB A1 - info" xfId="112"/>
    <cellStyle name="NAB A1a - info" xfId="113"/>
    <cellStyle name="NAB A1b - info" xfId="114"/>
    <cellStyle name="NAB B1 - Body copy" xfId="115"/>
    <cellStyle name="NAB B1a - Body copy,B" xfId="116"/>
    <cellStyle name="NAB FN1 - Footnote" xfId="117"/>
    <cellStyle name="NAB FN1a - Footnote Number" xfId="118"/>
    <cellStyle name="NAB FTB1 - Financial Table Body" xfId="119"/>
    <cellStyle name="NAB FTB1a - Financial Table Body with underline" xfId="120"/>
    <cellStyle name="NAB FTB1a - Financial Table Body,U" xfId="121"/>
    <cellStyle name="NAB FTB1b - Financial Table Body with underline &amp; shading" xfId="122"/>
    <cellStyle name="NAB FTB1b - Financial Table Body,T,BU" xfId="123"/>
    <cellStyle name="NAB FTB1bd - Financial Table Body,DS,T,BU" xfId="124"/>
    <cellStyle name="NAB FTB1bs - Financial Table Body,S,T,BU" xfId="125"/>
    <cellStyle name="NAB FTB1c - Financial Table Body with bold underline" xfId="126"/>
    <cellStyle name="NAB FTB1c - Financial Table Body,BU" xfId="127"/>
    <cellStyle name="NAB FTB1d - Financial Table Body with italic" xfId="128"/>
    <cellStyle name="NAB FTB1d - Financial Table Body,italic" xfId="129"/>
    <cellStyle name="NAB FTB1e - Financial Table Body with bold underline only" xfId="130"/>
    <cellStyle name="NAB FTB1e - Financial Table Body,Right" xfId="131"/>
    <cellStyle name="NAB FTB1f - Financial Table Body" xfId="132"/>
    <cellStyle name="NAB FTB1f - Financial Table Body,Right,U" xfId="133"/>
    <cellStyle name="NAB FTB1g - Financial Table Body bold only" xfId="134"/>
    <cellStyle name="NAB FTB1h - Financial Table Body bold only" xfId="135"/>
    <cellStyle name="NAB FTB1i - Financial Table Body bold with bold top border" xfId="136"/>
    <cellStyle name="NAB FTB1j - Financial Table Body bold with bold underline only" xfId="137"/>
    <cellStyle name="NAB FTBB1 - Financial Table Body,AB" xfId="138"/>
    <cellStyle name="NAB FTBB1a - Financial Table Body,AB,U" xfId="139"/>
    <cellStyle name="NAB FTBB1b - Financial Table Body,AB,T,BU" xfId="140"/>
    <cellStyle name="NAB FTBB1bd - Financial Table Body,AB,DS,T,BU" xfId="141"/>
    <cellStyle name="NAB FTBB1bs - Financial Table Body,AB,S,T,BU" xfId="142"/>
    <cellStyle name="NAB FTBB1c - Financial Table Body,AB,BU" xfId="143"/>
    <cellStyle name="NAB FTBB1d - Financial Table Body,AB,italic" xfId="144"/>
    <cellStyle name="NAB FTBB1e - Financial Table Body,AB,right" xfId="145"/>
    <cellStyle name="NAB FTBB1f - Financial Table Body,AB,right,U" xfId="146"/>
    <cellStyle name="NAB FTH1 - Financial Header 1" xfId="147"/>
    <cellStyle name="NAB FTH2 - Financial Header 2" xfId="148"/>
    <cellStyle name="NAB FTH2 - Financial Header 2e" xfId="149"/>
    <cellStyle name="NAB FTH2a - Financial Header 2" xfId="150"/>
    <cellStyle name="NAB FTH2a - Financial Header 2a" xfId="151"/>
    <cellStyle name="NAB FTH2b - Financial Header" xfId="152"/>
    <cellStyle name="NAB FTH2c - Financial Header" xfId="153"/>
    <cellStyle name="NAB FTH2c - Financial Header 2 - with shading" xfId="154"/>
    <cellStyle name="NAB FTH2d - Financial Header 2 - with shading &amp; underline" xfId="155"/>
    <cellStyle name="NAB FTH2d - Financial Header,S" xfId="156"/>
    <cellStyle name="NAB FTH2e - Financial Header,S,U" xfId="157"/>
    <cellStyle name="NAB FTH3 - Financial Header bold center across" xfId="158"/>
    <cellStyle name="NAB FTH5a - Financial Header Note" xfId="159"/>
    <cellStyle name="NAB FTH5b - Financial Header Note" xfId="160"/>
    <cellStyle name="NAB FTH5c - Financial Header Note" xfId="161"/>
    <cellStyle name="NAB FTN4i - Percentages - underline shading &amp; bold" xfId="162"/>
    <cellStyle name="NAB FTNB1 - Bold numbers" xfId="163"/>
    <cellStyle name="NAB FTNB1 - Numbers - B,S" xfId="164"/>
    <cellStyle name="NAB FTNB1 - Numbers - bold" xfId="165"/>
    <cellStyle name="NAB FTNB1a - Numbers - B,S,U" xfId="166"/>
    <cellStyle name="NAB FTNB1a - Numbers - bold &amp; underline" xfId="167"/>
    <cellStyle name="NAB FTNB1abps - Numbers - B,S,U" xfId="168"/>
    <cellStyle name="NAB FTNB1b - Numbers - B,S,T,BU" xfId="169"/>
    <cellStyle name="NAB FTNB1b - Numbers - bold &amp; bold underline" xfId="170"/>
    <cellStyle name="NAB FTNB1bbps - Numbers - B,S,T,BU" xfId="171"/>
    <cellStyle name="NAB FTNB1bd - Numbers - B,DS,T,BU" xfId="172"/>
    <cellStyle name="NAB FTNB1bps - Numbers - B,S" xfId="173"/>
    <cellStyle name="NAB FTNB1c - Numbers - B,S,BU" xfId="174"/>
    <cellStyle name="NAB FTNB1c - Numbers - bold &amp; underline" xfId="175"/>
    <cellStyle name="NAB FTNB1d - Numbers - bold &amp; underline" xfId="176"/>
    <cellStyle name="NAB FTNB1d - Numbers - NB,S" xfId="177"/>
    <cellStyle name="NAB FTNB1e - Numbers - bold &amp; bold underline" xfId="178"/>
    <cellStyle name="NAB FTNB1e - Numbers - NB,S,U" xfId="179"/>
    <cellStyle name="NAB FTNB1f - Numbers - NB,S,T,U" xfId="180"/>
    <cellStyle name="NAB FTNB1f - Numbers - no bold &amp; bold underline &amp; shading" xfId="181"/>
    <cellStyle name="NAB FTNB1g - Numbers - no bold &amp; shading" xfId="182"/>
    <cellStyle name="NAB FTNB1g - Numbers B,S,1dp" xfId="183"/>
    <cellStyle name="NAB FTNB1h - Numbers - bold &amp; underline &amp; shade" xfId="184"/>
    <cellStyle name="NAB FTNB1h - Numbers B,S,U,1dp" xfId="185"/>
    <cellStyle name="NAB FTNB1i - Numbers - no bold &amp; bold underline" xfId="186"/>
    <cellStyle name="NAB FTNB1i - Numbers B,S,T,BU,1dp" xfId="187"/>
    <cellStyle name="NAB FTNB1id - Numbers B,DS,T,BU,1dp" xfId="188"/>
    <cellStyle name="NAB FTNB1j - Numbers - no bold &amp; no shade" xfId="189"/>
    <cellStyle name="NAB FTNB1j - Numbers B,S,BU,1dp" xfId="190"/>
    <cellStyle name="NAB FTNB1k - Numbers - no bold &amp; no shade &amp; underline" xfId="191"/>
    <cellStyle name="NAB FTNB1k - Numbers B,S,2dp" xfId="192"/>
    <cellStyle name="NAB FTNB1l - Numbers B,S,U,2dp" xfId="193"/>
    <cellStyle name="NAB FTNB1m - Numbers B,S,T,BU,2dp" xfId="194"/>
    <cellStyle name="NAB FTNB1md - Numbers B,DS,T,BU,2dp" xfId="195"/>
    <cellStyle name="NAB FTNB1n - Numbers B,S,BU,2dp" xfId="196"/>
    <cellStyle name="NAB FTNB1o- Numbers S,1dp" xfId="197"/>
    <cellStyle name="NAB FTNB1p- Numbers S,2dp" xfId="198"/>
    <cellStyle name="NAB FTNB1q- Numbers B,S,3dp" xfId="199"/>
    <cellStyle name="NAB FTNB1s- Numbers B,S,4dp" xfId="200"/>
    <cellStyle name="NAB FTNB1t- Numbers B,S,U,4dp" xfId="201"/>
    <cellStyle name="NAB FTNB2 - Numbers - NB" xfId="202"/>
    <cellStyle name="NAB FTNB2 - Numbers - no bold" xfId="203"/>
    <cellStyle name="NAB FTNB2a - Numbers - NB,U" xfId="204"/>
    <cellStyle name="NAB FTNB2a - Numbers - no bold &amp; underline" xfId="205"/>
    <cellStyle name="NAB FTNB2abps - Numbers - NB,U" xfId="206"/>
    <cellStyle name="NAB FTNB2b - Numbers - NB,T,BU" xfId="207"/>
    <cellStyle name="NAB FTNB2b - Numbers - no bold &amp; bold underline &amp; shading" xfId="208"/>
    <cellStyle name="NAB FTNB2bbps - Numbers - NB,T,BU" xfId="209"/>
    <cellStyle name="NAB FTNB2bd - Numbers - NB,DS,T,U" xfId="210"/>
    <cellStyle name="NAB FTNB2bps - Numbers - NB" xfId="211"/>
    <cellStyle name="NAB FTNB2bs - Numbers - NB,S,T,U" xfId="212"/>
    <cellStyle name="NAB FTNB2c - Numbers - NB,BU" xfId="213"/>
    <cellStyle name="NAB FTNB2c - Numbers - no bold &amp; bold underline" xfId="214"/>
    <cellStyle name="NAB FTNB2c - Numbers - no bold &amp; bold underline &amp; shading" xfId="215"/>
    <cellStyle name="NAB FTNB2c - Numbers - no bold &amp; underline" xfId="216"/>
    <cellStyle name="NAB FTNB2d - Numbers - B" xfId="217"/>
    <cellStyle name="NAB FTNB2d - Numbers - no bold &amp; shading" xfId="218"/>
    <cellStyle name="NAB FTNB2e - Numbers - B,U" xfId="219"/>
    <cellStyle name="NAB FTNB2e - Numbers - no bold &amp; bold underline" xfId="220"/>
    <cellStyle name="NAB FTNB2e - Numbers - no bold &amp; underline &amp; shading" xfId="221"/>
    <cellStyle name="NAB FTNB2f - Numbers - B,T,U" xfId="222"/>
    <cellStyle name="NAB FTNB2f - Numbers - no bold &amp; bold underline &amp; shading" xfId="223"/>
    <cellStyle name="NAB FTNB2g - Numbers - NB,1 dp" xfId="224"/>
    <cellStyle name="NAB FTNB2g - Numbers - no bold &amp; shading" xfId="225"/>
    <cellStyle name="NAB FTNB2h - Numbers - bold &amp; bold underline &amp; shading" xfId="226"/>
    <cellStyle name="NAB FTNB2h - Numbers - NB,U,1 dp" xfId="227"/>
    <cellStyle name="NAB FTNB2i - Numbers - NB,T,BU,1 dp" xfId="228"/>
    <cellStyle name="NAB FTNB2i - Numbers - no bold &amp; shading" xfId="229"/>
    <cellStyle name="NAB FTNB2id - Numbers - NB,DS,T,BU,1 dp" xfId="230"/>
    <cellStyle name="NAB FTNB2j - Numbers - NB,BU,1 dp" xfId="231"/>
    <cellStyle name="NAB FTNB2j - Numbers - no bold &amp; shading" xfId="232"/>
    <cellStyle name="NAB FTNB2k - Numbers - NB,2 dp" xfId="233"/>
    <cellStyle name="NAB FTNB2l - Numbers - NB,U,2 dp" xfId="234"/>
    <cellStyle name="NAB FTNB2m - Numbers - NB,T,BU,2 dp" xfId="235"/>
    <cellStyle name="NAB FTNB2md - Numbers - NB,DS,T,BU,2 dp" xfId="236"/>
    <cellStyle name="NAB FTNB2n - Numbers - NB,BU,2 dp" xfId="237"/>
    <cellStyle name="NAB FTNB2o - Numbers - B,1 dp" xfId="238"/>
    <cellStyle name="NAB FTNB2p - Numbers - B,1 dp" xfId="239"/>
    <cellStyle name="NAB FTNB2q - Numbers - 3 dp" xfId="240"/>
    <cellStyle name="NAB FTNB2r - Numbers - B,T,BU" xfId="241"/>
    <cellStyle name="NAB FTNB2s - Numbers - 4 dp" xfId="242"/>
    <cellStyle name="NAB FTNB2t - Numbers - U,4 dp" xfId="243"/>
    <cellStyle name="NAB FTNB3 - Percentages - B,S,1dp%" xfId="244"/>
    <cellStyle name="NAB FTNB3 - Percentages - no bold" xfId="245"/>
    <cellStyle name="NAB FTNB3a - Percentages - B,S,U,1dp%" xfId="246"/>
    <cellStyle name="NAB FTNB3a - Percentages - no bold &amp; underline" xfId="247"/>
    <cellStyle name="NAB FTNB3b - Percentages - B,S,T,BU,1dp%" xfId="248"/>
    <cellStyle name="NAB FTNB3b - Percentages - no bold &amp; bold underline &amp; shading" xfId="249"/>
    <cellStyle name="NAB FTNB3bd - Percentages - B,DS,T,BU,1dp%" xfId="250"/>
    <cellStyle name="NAB FTNB3c - Percentages - B,S,BU,1dp%" xfId="251"/>
    <cellStyle name="NAB FTNB3c - Percentages - no bold &amp; bold underline &amp; no shading" xfId="252"/>
    <cellStyle name="NAB FTNB3d - Percentages - B,S,2dp%" xfId="253"/>
    <cellStyle name="NAB FTNB3d - Percentages - no bold &amp; bps" xfId="254"/>
    <cellStyle name="NAB FTNB3e - Percentages - B,S,U,2dp%" xfId="255"/>
    <cellStyle name="NAB FTNB3f - Percentages - B,S,T,BU,2dp%" xfId="256"/>
    <cellStyle name="NAB FTNB3fd - Percentages - B,DS,T,BU,2dp%" xfId="257"/>
    <cellStyle name="NAB FTNB3g - Percentages - B,S,BU,2dp%" xfId="258"/>
    <cellStyle name="NAB FTNB3h - Percentages - S,1dp%" xfId="259"/>
    <cellStyle name="NAB FTNB3i - Percentages - S,2dp%" xfId="260"/>
    <cellStyle name="NAB FTNB3j - Percentages - B,S,0dp%" xfId="261"/>
    <cellStyle name="NAB FTNB3k - Percentages - B,S,U,0dp%" xfId="262"/>
    <cellStyle name="NAB FTNB4 - Percentages - 1dp%" xfId="263"/>
    <cellStyle name="NAB FTNB4 - Percentages - bold &amp; shaded &amp; no underline &amp; 2dp%" xfId="264"/>
    <cellStyle name="NAB FTNB4a - Percentages - bold &amp; shaded &amp; no underline &amp; 1dp%" xfId="265"/>
    <cellStyle name="NAB FTNB4a - Percentages - U,1dp%" xfId="266"/>
    <cellStyle name="NAB FTNB4b - Percentages - no underline &amp; 2dp%" xfId="267"/>
    <cellStyle name="NAB FTNB4b - Percentages - T,BU,1dp%" xfId="268"/>
    <cellStyle name="NAB FTNB4bd - Percentages - DS,T,BU,1dp%" xfId="269"/>
    <cellStyle name="NAB FTNB4bs - Percentages - S,T,BU,1dp%" xfId="270"/>
    <cellStyle name="NAB FTNB4c - Percentages - BU,1dp%" xfId="271"/>
    <cellStyle name="NAB FTNB4c - Percentages - no underline &amp; 1dp%" xfId="272"/>
    <cellStyle name="NAB FTNB4d - Percentages - 2dp%" xfId="273"/>
    <cellStyle name="NAB FTNB4d - Percentages - bold &amp; shaded &amp; underline &amp; 2dp%" xfId="274"/>
    <cellStyle name="NAB FTNB4e - Percentages - U,2dp%" xfId="275"/>
    <cellStyle name="NAB FTNB4e - Percentages - underline &amp; 2dp%" xfId="276"/>
    <cellStyle name="NAB FTNB4f - Percentages - T,BU,2dp%" xfId="277"/>
    <cellStyle name="NAB FTNB4f - Percentages - underline &amp; 2dp%" xfId="278"/>
    <cellStyle name="NAB FTNB4f - Percentages - underline &amp; shaded &amp; bold" xfId="279"/>
    <cellStyle name="NAB FTNB4fd - Percentages - T,BU,2dp%" xfId="280"/>
    <cellStyle name="NAB FTNB4g - Percentages - BU,2dp%" xfId="281"/>
    <cellStyle name="NAB FTNB4g - Percentages - underline &amp; unshaded" xfId="282"/>
    <cellStyle name="NAB FTNB4h - Percentages - B,1dp%" xfId="283"/>
    <cellStyle name="NAB FTNB4h - Percentages - bold underline shading" xfId="284"/>
    <cellStyle name="NAB FTNB4h - Percentages - underline shading" xfId="285"/>
    <cellStyle name="NAB FTNB4h - Percentages - underline shading &amp; bold" xfId="286"/>
    <cellStyle name="NAB FTNB4i - Percentages - B,2dp%" xfId="287"/>
    <cellStyle name="NAB FTNB4j - Percentages - 0dp%" xfId="288"/>
    <cellStyle name="NAB FTNB4k - Percentages - U,0dp%" xfId="289"/>
    <cellStyle name="NAB FTNB4l - Percentages - no underline shading" xfId="290"/>
    <cellStyle name="NAB FTNB4m - Percentages" xfId="291"/>
    <cellStyle name="NAB FTNB5 - Financial Note,AB" xfId="292"/>
    <cellStyle name="NAB FTNB5a - Financial Note with bottom underline" xfId="293"/>
    <cellStyle name="NAB FTNB5a - Financial Note,AB,U" xfId="294"/>
    <cellStyle name="NAB FTNB5b - Financial Note,AB,T,BU" xfId="295"/>
    <cellStyle name="NAB FTNB5c - Financial Note" xfId="296"/>
    <cellStyle name="NAB FTNB5c - Financial Note,AB,BU" xfId="297"/>
    <cellStyle name="NAB FTNB5d - Financial Note" xfId="298"/>
    <cellStyle name="NAB FTNB5e - Financial Note,U" xfId="299"/>
    <cellStyle name="NAB FTNB5f - Financial Note,T,BU" xfId="300"/>
    <cellStyle name="NAB FTNB5fd - Financial Note,DS,T,BU" xfId="301"/>
    <cellStyle name="NAB FTNB5g - Financial Note,BU" xfId="302"/>
    <cellStyle name="NAB FTNB6 - Financial Note,B" xfId="303"/>
    <cellStyle name="NAB FTNB6a - Financial Note,B,U" xfId="304"/>
    <cellStyle name="NAB FTNB6b - Financial Note,B,T,BU" xfId="305"/>
    <cellStyle name="NAB FTNB6c - Financial Note,B,BU" xfId="306"/>
    <cellStyle name="NAB FTSH1 - Fin Tables Sub" xfId="307"/>
    <cellStyle name="NAB FTSH1a - Fin Tables Sub - no underline" xfId="308"/>
    <cellStyle name="NAB FTSH1b - Fin Tables Sub - no underline" xfId="309"/>
    <cellStyle name="NAB FTSH1c - Fin Tables Sub - no underline" xfId="310"/>
    <cellStyle name="NAB FTSH1d - Fin Tables Sub - bold centred &amp; underline" xfId="311"/>
    <cellStyle name="NAB FTSH1d - Fin Tables Sub - bold, merged, centred &amp; underline" xfId="312"/>
    <cellStyle name="NAB H1 - Header 1 no author blelow" xfId="313"/>
    <cellStyle name="NAB H1a - Header 1 no author blelow" xfId="314"/>
    <cellStyle name="NAB H2 - Header 2" xfId="315"/>
    <cellStyle name="NAB H3 - Header no space after" xfId="316"/>
    <cellStyle name="NAB H3a - Header 3 no space after" xfId="317"/>
    <cellStyle name="NAB H4 - Header under large" xfId="318"/>
    <cellStyle name="NAB H5 - Header no space after,U" xfId="319"/>
    <cellStyle name="NAB H5a - Header 5 no space after" xfId="320"/>
    <cellStyle name="NAB H6 - Header currency" xfId="321"/>
    <cellStyle name="NAB H6a - black and no space" xfId="322"/>
    <cellStyle name="NABFTN4i - Percentages - underline shading &amp; bold" xfId="323"/>
    <cellStyle name="NABFTNB4j - Percentages - bold underline &amp; shading" xfId="324"/>
    <cellStyle name="NABFTNB4k - Percentages - underline &amp; shading" xfId="325"/>
    <cellStyle name="NABFTNB4l - Percentages - no underline shading" xfId="326"/>
    <cellStyle name="Neutral" xfId="327"/>
    <cellStyle name="Normal 44" xfId="328"/>
    <cellStyle name="Normaln" xfId="329"/>
    <cellStyle name="Note" xfId="330"/>
    <cellStyle name="OfWhich" xfId="331"/>
    <cellStyle name="Output" xfId="332"/>
    <cellStyle name="Percent" xfId="333"/>
    <cellStyle name="Period Title" xfId="334"/>
    <cellStyle name="PSChar" xfId="335"/>
    <cellStyle name="PSDate" xfId="336"/>
    <cellStyle name="PSDec" xfId="337"/>
    <cellStyle name="PSDetail" xfId="338"/>
    <cellStyle name="PSHeading" xfId="339"/>
    <cellStyle name="PSInt" xfId="340"/>
    <cellStyle name="PSSpacer" xfId="341"/>
    <cellStyle name="Region Heading" xfId="342"/>
    <cellStyle name="Right Currency" xfId="343"/>
    <cellStyle name="Right Date" xfId="344"/>
    <cellStyle name="Right Multiple" xfId="345"/>
    <cellStyle name="Right Number" xfId="346"/>
    <cellStyle name="Right Percentage" xfId="347"/>
    <cellStyle name="Right Year" xfId="348"/>
    <cellStyle name="SAPBEXchaText" xfId="349"/>
    <cellStyle name="SAPBEXfilterDrill" xfId="350"/>
    <cellStyle name="SAPBEXstdData" xfId="351"/>
    <cellStyle name="SAPBEXstdItem" xfId="352"/>
    <cellStyle name="SAPBEXtitle" xfId="353"/>
    <cellStyle name="Section Number" xfId="354"/>
    <cellStyle name="Sheet Title" xfId="355"/>
    <cellStyle name="Style 1" xfId="356"/>
    <cellStyle name="subtotals" xfId="357"/>
    <cellStyle name="TEXT" xfId="358"/>
    <cellStyle name="Title" xfId="359"/>
    <cellStyle name="TOC 1" xfId="360"/>
    <cellStyle name="TOC 2" xfId="361"/>
    <cellStyle name="TOC 3" xfId="362"/>
    <cellStyle name="TOC 4" xfId="363"/>
    <cellStyle name="Total" xfId="364"/>
    <cellStyle name="UnitValuation" xfId="365"/>
    <cellStyle name="Warning Text" xfId="3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F95"/>
      <rgbColor rgb="00005561"/>
      <rgbColor rgb="001A2733"/>
      <rgbColor rgb="00DDD7BD"/>
      <rgbColor rgb="00990033"/>
      <rgbColor rgb="00CC0924"/>
      <rgbColor rgb="0050324C"/>
      <rgbColor rgb="00DE652D"/>
      <rgbColor rgb="00009F95"/>
      <rgbColor rgb="00005561"/>
      <rgbColor rgb="001A2733"/>
      <rgbColor rgb="00DDD7BD"/>
      <rgbColor rgb="00990033"/>
      <rgbColor rgb="00F6F5EC"/>
      <rgbColor rgb="0050324C"/>
      <rgbColor rgb="00DE652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%20Financial%20Control\Analyst%20Reporting\2010\March%202010\PA%20&amp;%20AFR%20Models\Published\PA%20Published%20-%20Ma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KPM_Output_Stat"/>
      <sheetName val="Section 2"/>
      <sheetName val="KPM_Input_ASX"/>
      <sheetName val="KPM_Output_ASX"/>
      <sheetName val="Highlights - KPMs"/>
      <sheetName val="Highlights - Grp R"/>
      <sheetName val="Highlight - Grp BS"/>
      <sheetName val="Highlights - Divnl Rslts"/>
      <sheetName val="Highlights - Divnl Perf"/>
      <sheetName val="Section 3"/>
      <sheetName val="Strat Pil"/>
      <sheetName val="Rvw Grp Ops &amp; Rslts - Grp R"/>
      <sheetName val="Rvw Grp Ops &amp; Rslts - FX"/>
      <sheetName val="Rvw Grp Ops &amp; Rslts - NII "/>
      <sheetName val="Rvw Grp Ops &amp; Rslts - AvgA"/>
      <sheetName val="Rvw Grp Ops &amp; Rslts - AvgL"/>
      <sheetName val="Rvw Grp Ops &amp; Rslts - NIM"/>
      <sheetName val="Rvw Grp Ops &amp; Rslts - OOI"/>
      <sheetName val="Rvw Grp Ops &amp; Rslts - NOI(MLC)"/>
      <sheetName val="Rvw Grp Ops &amp; Rslts - OpExp"/>
      <sheetName val="Rvw Grp Ops &amp; Rslts - TaxExp"/>
      <sheetName val="Rvw Grp Ops &amp; Rslts - EQS"/>
      <sheetName val="Rvw Grp Ops &amp; Rslts - EQS 2"/>
      <sheetName val="Rvw Grp Ops &amp; Rslts - Int Costs"/>
      <sheetName val="Rvw Grp Ops &amp; Rslt - Sum BS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Spec Prov"/>
      <sheetName val="Rvw Grp Ops &amp; Rslts - EPS"/>
      <sheetName val="Rvw Grp Ops &amp; Rslts - Cap M"/>
      <sheetName val="Rvw Grp Ops &amp; Rslts - FTE"/>
      <sheetName val="Rvw Grp Ops &amp; Rslts - Inv Spend"/>
      <sheetName val="Section 4"/>
      <sheetName val="DPS"/>
      <sheetName val="Bus Bkg_Pub"/>
      <sheetName val="Control"/>
      <sheetName val="Personal Bkg_Pub "/>
      <sheetName val="Wholesale Banking_Pub"/>
      <sheetName val="UK Reg_GBP_Pub"/>
      <sheetName val="UK Reg_AUD_Pub"/>
      <sheetName val="NZ Reg_NZD_Pub"/>
      <sheetName val="NZ Reg_AUD_Pub"/>
      <sheetName val="Wealth_Pub"/>
      <sheetName val="Wealth_Pub Combined"/>
      <sheetName val="Wealth_Pub (2)"/>
      <sheetName val="Wealth_Pub (3)"/>
      <sheetName val="GWB Reg_USD_Pub"/>
      <sheetName val="GWB Reg_AUD_Pub"/>
      <sheetName val="SGA"/>
      <sheetName val="Cor Func_AUD_Pub"/>
      <sheetName val="Section 4 FX"/>
      <sheetName val="DPS (EXFX)"/>
      <sheetName val="Grp_ong_AUD_ex FX"/>
      <sheetName val="Wholesale Bkg_AUD_ex FX"/>
      <sheetName val="UK Reg_AUD_ex FX"/>
      <sheetName val="NZ Reg_AUD_ex FX"/>
      <sheetName val="GWB_AUD_ex FX "/>
      <sheetName val="SGA_AUD_ex FX"/>
      <sheetName val="CF_AUD_ex FX"/>
      <sheetName val="Section 5"/>
      <sheetName val="IS"/>
      <sheetName val="SORIE"/>
      <sheetName val="Balance Sheet"/>
      <sheetName val="CSHFLW"/>
      <sheetName val="SCIE"/>
      <sheetName val="ACCPOL"/>
      <sheetName val="SGMNT INFO PT"/>
      <sheetName val="SGMNT INFO"/>
      <sheetName val="Income"/>
      <sheetName val="Expenses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Life P&amp;L"/>
      <sheetName val="CONTLIAB"/>
      <sheetName val="ComplianceStmnt"/>
      <sheetName val="Section 6"/>
      <sheetName val="FSF 1"/>
      <sheetName val="FSF"/>
      <sheetName val="NIM"/>
      <sheetName val="NIM (2)"/>
      <sheetName val="Loans by Ind &amp; Geog"/>
      <sheetName val="AVBS"/>
      <sheetName val="Capital Ade"/>
      <sheetName val="Risk Adj"/>
      <sheetName val="EPS"/>
      <sheetName val="Shares"/>
      <sheetName val="FX"/>
      <sheetName val="ALCM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MLC Rec"/>
      <sheetName val="DPS Post Acquisition"/>
      <sheetName val="DPS PostACQ (EXFX)"/>
      <sheetName val="Gloss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indexed="45"/>
  </sheetPr>
  <dimension ref="A1:N8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4" width="2.28125" style="0" customWidth="1"/>
    <col min="5" max="5" width="6.8515625" style="0" customWidth="1"/>
    <col min="6" max="9" width="8.57421875" style="0" customWidth="1"/>
    <col min="10" max="12" width="9.7109375" style="0" customWidth="1"/>
    <col min="13" max="13" width="1.421875" style="0" customWidth="1"/>
    <col min="14" max="14" width="9.7109375" style="0" customWidth="1"/>
  </cols>
  <sheetData>
    <row r="1" ht="19.5" customHeight="1">
      <c r="A1" s="1" t="s">
        <v>0</v>
      </c>
    </row>
    <row r="2" ht="12.75">
      <c r="A2" s="2" t="s">
        <v>1</v>
      </c>
    </row>
    <row r="3" ht="19.5" customHeight="1">
      <c r="A3" s="3" t="s">
        <v>2</v>
      </c>
    </row>
    <row r="4" spans="10:14" ht="12.75" customHeight="1">
      <c r="J4" s="49" t="s">
        <v>3</v>
      </c>
      <c r="K4" s="49"/>
      <c r="L4" s="49"/>
      <c r="N4" s="4" t="str">
        <f>J5</f>
        <v>Mar 10</v>
      </c>
    </row>
    <row r="5" spans="10:14" ht="12.75" customHeight="1">
      <c r="J5" s="5" t="s">
        <v>120</v>
      </c>
      <c r="K5" s="5" t="s">
        <v>121</v>
      </c>
      <c r="L5" s="5" t="s">
        <v>122</v>
      </c>
      <c r="N5" s="4" t="s">
        <v>4</v>
      </c>
    </row>
    <row r="6" spans="1:14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7" t="s">
        <v>6</v>
      </c>
      <c r="K6" s="7" t="s">
        <v>6</v>
      </c>
      <c r="L6" s="7" t="s">
        <v>6</v>
      </c>
      <c r="N6" s="7" t="s">
        <v>7</v>
      </c>
    </row>
    <row r="7" spans="1:14" ht="16.5" customHeight="1">
      <c r="A7" s="8" t="s">
        <v>8</v>
      </c>
      <c r="B7" s="8"/>
      <c r="C7" s="8"/>
      <c r="D7" s="8"/>
      <c r="E7" s="8"/>
      <c r="F7" s="8"/>
      <c r="G7" s="8"/>
      <c r="H7" s="8"/>
      <c r="I7" s="8"/>
      <c r="J7" s="9">
        <v>6114</v>
      </c>
      <c r="K7" s="10">
        <v>6188</v>
      </c>
      <c r="L7" s="10">
        <v>5884</v>
      </c>
      <c r="N7" s="11" t="s">
        <v>9</v>
      </c>
    </row>
    <row r="8" spans="1:14" ht="12.75" customHeight="1">
      <c r="A8" s="8" t="s">
        <v>10</v>
      </c>
      <c r="B8" s="8"/>
      <c r="C8" s="8"/>
      <c r="D8" s="8"/>
      <c r="E8" s="8"/>
      <c r="F8" s="8"/>
      <c r="G8" s="8"/>
      <c r="H8" s="8"/>
      <c r="I8" s="8"/>
      <c r="J8" s="9">
        <v>1375</v>
      </c>
      <c r="K8" s="10">
        <v>1675</v>
      </c>
      <c r="L8" s="10">
        <v>2091</v>
      </c>
      <c r="N8" s="12" t="s">
        <v>9</v>
      </c>
    </row>
    <row r="9" spans="1:14" ht="12.75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4">
        <v>748</v>
      </c>
      <c r="K9" s="15">
        <v>529</v>
      </c>
      <c r="L9" s="15">
        <v>539</v>
      </c>
      <c r="N9" s="16" t="s">
        <v>9</v>
      </c>
    </row>
    <row r="10" spans="1:14" ht="16.5" customHeight="1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9">
        <f>SUM(J7:J9)</f>
        <v>8237</v>
      </c>
      <c r="K10" s="10">
        <f>SUM(K7:K9)</f>
        <v>8392</v>
      </c>
      <c r="L10" s="10">
        <f>SUM(L7:L9)</f>
        <v>8514</v>
      </c>
      <c r="N10" s="12" t="s">
        <v>9</v>
      </c>
    </row>
    <row r="11" spans="1:14" ht="12.75" customHeight="1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4">
        <v>-3861</v>
      </c>
      <c r="K11" s="15">
        <v>-3810</v>
      </c>
      <c r="L11" s="15">
        <v>-3770</v>
      </c>
      <c r="N11" s="16" t="s">
        <v>9</v>
      </c>
    </row>
    <row r="12" spans="1:14" ht="16.5" customHeight="1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9">
        <f>SUM(J10:J11)</f>
        <v>4376</v>
      </c>
      <c r="K12" s="10">
        <f>SUM(K10:K11)</f>
        <v>4582</v>
      </c>
      <c r="L12" s="10">
        <f>SUM(L10:L11)</f>
        <v>4744</v>
      </c>
      <c r="N12" s="12" t="s">
        <v>9</v>
      </c>
    </row>
    <row r="13" spans="1:14" ht="12.75" customHeight="1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4">
        <v>-1230</v>
      </c>
      <c r="K13" s="15">
        <v>-2004</v>
      </c>
      <c r="L13" s="15">
        <v>-1811</v>
      </c>
      <c r="N13" s="16" t="s">
        <v>9</v>
      </c>
    </row>
    <row r="14" spans="1:14" ht="16.5" customHeight="1">
      <c r="A14" s="23" t="s">
        <v>123</v>
      </c>
      <c r="B14" s="8"/>
      <c r="C14" s="8"/>
      <c r="D14" s="8"/>
      <c r="E14" s="8"/>
      <c r="F14" s="8"/>
      <c r="G14" s="8"/>
      <c r="H14" s="8"/>
      <c r="I14" s="8"/>
      <c r="J14" s="9">
        <f>SUM(J12:J13)</f>
        <v>3146</v>
      </c>
      <c r="K14" s="10">
        <f>SUM(K12:K13)</f>
        <v>2578</v>
      </c>
      <c r="L14" s="10">
        <f>SUM(L12:L13)</f>
        <v>2933</v>
      </c>
      <c r="N14" s="12" t="s">
        <v>9</v>
      </c>
    </row>
    <row r="15" spans="1:14" ht="12.75" customHeight="1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4">
        <v>-884</v>
      </c>
      <c r="K15" s="15">
        <v>-726</v>
      </c>
      <c r="L15" s="15">
        <v>-725</v>
      </c>
      <c r="N15" s="16" t="s">
        <v>9</v>
      </c>
    </row>
    <row r="16" spans="1:14" ht="16.5" customHeight="1">
      <c r="A16" s="23" t="s">
        <v>124</v>
      </c>
      <c r="B16" s="8"/>
      <c r="C16" s="8"/>
      <c r="D16" s="8"/>
      <c r="E16" s="8"/>
      <c r="F16" s="8"/>
      <c r="G16" s="8"/>
      <c r="H16" s="8"/>
      <c r="I16" s="8"/>
      <c r="J16" s="9">
        <f>SUM(J14:J15)</f>
        <v>2262</v>
      </c>
      <c r="K16" s="10">
        <f>SUM(K14:K15)</f>
        <v>1852</v>
      </c>
      <c r="L16" s="10">
        <f>SUM(L14:L15)</f>
        <v>2208</v>
      </c>
      <c r="N16" s="12" t="s">
        <v>9</v>
      </c>
    </row>
    <row r="17" spans="1:14" ht="12.75" customHeight="1">
      <c r="A17" s="8" t="s">
        <v>17</v>
      </c>
      <c r="B17" s="8"/>
      <c r="C17" s="8"/>
      <c r="D17" s="8"/>
      <c r="E17" s="8"/>
      <c r="F17" s="8"/>
      <c r="G17" s="8"/>
      <c r="H17" s="8"/>
      <c r="I17" s="8"/>
      <c r="J17" s="9">
        <v>-1</v>
      </c>
      <c r="K17" s="10">
        <v>11</v>
      </c>
      <c r="L17" s="10">
        <v>-11</v>
      </c>
      <c r="N17" s="12" t="s">
        <v>9</v>
      </c>
    </row>
    <row r="18" spans="1:14" ht="12.75" customHeight="1">
      <c r="A18" s="8" t="s">
        <v>18</v>
      </c>
      <c r="B18" s="8"/>
      <c r="C18" s="8"/>
      <c r="D18" s="8"/>
      <c r="E18" s="8"/>
      <c r="F18" s="8"/>
      <c r="G18" s="8"/>
      <c r="H18" s="8"/>
      <c r="I18" s="8"/>
      <c r="J18" s="9">
        <v>35</v>
      </c>
      <c r="K18" s="10">
        <v>52</v>
      </c>
      <c r="L18" s="10">
        <v>-26</v>
      </c>
      <c r="N18" s="12" t="s">
        <v>9</v>
      </c>
    </row>
    <row r="19" spans="1:14" ht="12.75" customHeight="1">
      <c r="A19" s="13" t="s">
        <v>19</v>
      </c>
      <c r="B19" s="13"/>
      <c r="C19" s="13"/>
      <c r="D19" s="13"/>
      <c r="E19" s="13"/>
      <c r="F19" s="13"/>
      <c r="G19" s="13"/>
      <c r="H19" s="13"/>
      <c r="I19" s="13"/>
      <c r="J19" s="14">
        <v>-103</v>
      </c>
      <c r="K19" s="15">
        <v>-101</v>
      </c>
      <c r="L19" s="15">
        <v>-144</v>
      </c>
      <c r="N19" s="16" t="s">
        <v>9</v>
      </c>
    </row>
    <row r="20" spans="1:14" ht="16.5" customHeight="1" thickBot="1">
      <c r="A20" s="17" t="s">
        <v>20</v>
      </c>
      <c r="B20" s="18"/>
      <c r="C20" s="18"/>
      <c r="D20" s="18"/>
      <c r="E20" s="18"/>
      <c r="F20" s="18"/>
      <c r="G20" s="18"/>
      <c r="H20" s="18"/>
      <c r="I20" s="18"/>
      <c r="J20" s="19">
        <f>SUM(J16:J19)</f>
        <v>2193</v>
      </c>
      <c r="K20" s="20">
        <f>SUM(K16:K19)</f>
        <v>1814</v>
      </c>
      <c r="L20" s="20">
        <f>SUM(L16:L19)</f>
        <v>2027</v>
      </c>
      <c r="N20" s="21" t="s">
        <v>9</v>
      </c>
    </row>
    <row r="21" spans="1:14" ht="16.5" customHeight="1">
      <c r="A21" s="22" t="s">
        <v>21</v>
      </c>
      <c r="B21" s="22"/>
      <c r="C21" s="22"/>
      <c r="D21" s="22"/>
      <c r="E21" s="22"/>
      <c r="F21" s="22"/>
      <c r="G21" s="8"/>
      <c r="H21" s="8"/>
      <c r="I21" s="8"/>
      <c r="J21" s="9"/>
      <c r="K21" s="10"/>
      <c r="L21" s="10"/>
      <c r="N21" s="12"/>
    </row>
    <row r="22" spans="1:14" ht="12.75" customHeight="1">
      <c r="A22" s="8" t="s">
        <v>19</v>
      </c>
      <c r="B22" s="8"/>
      <c r="C22" s="8"/>
      <c r="D22" s="8"/>
      <c r="E22" s="8"/>
      <c r="F22" s="8"/>
      <c r="G22" s="8"/>
      <c r="H22" s="8"/>
      <c r="I22" s="8"/>
      <c r="J22" s="9">
        <v>103</v>
      </c>
      <c r="K22" s="10">
        <v>101</v>
      </c>
      <c r="L22" s="10">
        <v>144</v>
      </c>
      <c r="N22" s="12" t="s">
        <v>9</v>
      </c>
    </row>
    <row r="23" spans="1:14" ht="12.75" customHeight="1">
      <c r="A23" s="8" t="s">
        <v>22</v>
      </c>
      <c r="B23" s="8"/>
      <c r="C23" s="8"/>
      <c r="D23" s="8"/>
      <c r="E23" s="8"/>
      <c r="F23" s="8"/>
      <c r="G23" s="8"/>
      <c r="H23" s="8"/>
      <c r="I23" s="8"/>
      <c r="J23" s="9">
        <v>67</v>
      </c>
      <c r="K23" s="10">
        <v>-344</v>
      </c>
      <c r="L23" s="10">
        <v>88</v>
      </c>
      <c r="N23" s="12" t="s">
        <v>9</v>
      </c>
    </row>
    <row r="24" spans="1:14" ht="12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9">
        <v>-221</v>
      </c>
      <c r="K24" s="10">
        <v>-555</v>
      </c>
      <c r="L24" s="10">
        <v>476</v>
      </c>
      <c r="N24" s="12" t="s">
        <v>9</v>
      </c>
    </row>
    <row r="25" spans="1:14" ht="13.5" customHeight="1">
      <c r="A25" s="8" t="s">
        <v>24</v>
      </c>
      <c r="B25" s="8"/>
      <c r="C25" s="8"/>
      <c r="D25" s="8"/>
      <c r="E25" s="8"/>
      <c r="F25" s="8"/>
      <c r="G25" s="8"/>
      <c r="H25" s="8"/>
      <c r="I25" s="8"/>
      <c r="J25" s="9">
        <v>-9</v>
      </c>
      <c r="K25" s="10">
        <v>-28</v>
      </c>
      <c r="L25" s="10">
        <v>24</v>
      </c>
      <c r="N25" s="12" t="s">
        <v>9</v>
      </c>
    </row>
    <row r="26" spans="1:14" ht="13.5" customHeight="1">
      <c r="A26" s="23" t="s">
        <v>25</v>
      </c>
      <c r="B26" s="8"/>
      <c r="C26" s="8"/>
      <c r="D26" s="8"/>
      <c r="E26" s="8"/>
      <c r="F26" s="8"/>
      <c r="G26" s="8"/>
      <c r="H26" s="8"/>
      <c r="I26" s="8"/>
      <c r="J26" s="9">
        <v>-67</v>
      </c>
      <c r="K26" s="10">
        <v>-137</v>
      </c>
      <c r="L26" s="10">
        <v>-42</v>
      </c>
      <c r="N26" s="12" t="s">
        <v>9</v>
      </c>
    </row>
    <row r="27" spans="1:14" ht="13.5" customHeight="1">
      <c r="A27" s="23" t="s">
        <v>26</v>
      </c>
      <c r="B27" s="8"/>
      <c r="C27" s="8"/>
      <c r="D27" s="8"/>
      <c r="E27" s="8"/>
      <c r="F27" s="8"/>
      <c r="G27" s="8"/>
      <c r="H27" s="8"/>
      <c r="I27" s="8"/>
      <c r="J27" s="9">
        <v>0</v>
      </c>
      <c r="K27" s="10">
        <v>-64</v>
      </c>
      <c r="L27" s="10">
        <v>-46</v>
      </c>
      <c r="N27" s="12" t="s">
        <v>9</v>
      </c>
    </row>
    <row r="28" spans="1:14" ht="13.5" customHeight="1">
      <c r="A28" s="23" t="s">
        <v>27</v>
      </c>
      <c r="B28" s="8"/>
      <c r="C28" s="8"/>
      <c r="D28" s="8"/>
      <c r="E28" s="8"/>
      <c r="F28" s="8"/>
      <c r="G28" s="8"/>
      <c r="H28" s="8"/>
      <c r="I28" s="8"/>
      <c r="J28" s="9">
        <v>128</v>
      </c>
      <c r="K28" s="10">
        <v>-542</v>
      </c>
      <c r="L28" s="10">
        <v>0</v>
      </c>
      <c r="N28" s="12" t="s">
        <v>9</v>
      </c>
    </row>
    <row r="29" spans="1:14" ht="13.5" customHeight="1">
      <c r="A29" s="23" t="s">
        <v>28</v>
      </c>
      <c r="B29" s="8"/>
      <c r="C29" s="8"/>
      <c r="D29" s="8"/>
      <c r="E29" s="8"/>
      <c r="F29" s="8"/>
      <c r="G29" s="8"/>
      <c r="H29" s="8"/>
      <c r="I29" s="8"/>
      <c r="J29" s="9">
        <v>-35</v>
      </c>
      <c r="K29" s="10">
        <v>0</v>
      </c>
      <c r="L29" s="10">
        <v>0</v>
      </c>
      <c r="N29" s="12" t="s">
        <v>9</v>
      </c>
    </row>
    <row r="30" spans="1:14" ht="12.75" customHeight="1">
      <c r="A30" s="8" t="s">
        <v>30</v>
      </c>
      <c r="B30" s="8"/>
      <c r="C30" s="8"/>
      <c r="D30" s="8"/>
      <c r="E30" s="8"/>
      <c r="F30" s="8"/>
      <c r="G30" s="8"/>
      <c r="H30" s="8"/>
      <c r="I30" s="8"/>
      <c r="J30" s="9">
        <v>-30</v>
      </c>
      <c r="K30" s="10">
        <v>-3</v>
      </c>
      <c r="L30" s="10">
        <v>-3</v>
      </c>
      <c r="N30" s="12" t="s">
        <v>9</v>
      </c>
    </row>
    <row r="31" spans="1:14" ht="13.5" customHeight="1">
      <c r="A31" s="23" t="s">
        <v>29</v>
      </c>
      <c r="B31" s="8"/>
      <c r="C31" s="8"/>
      <c r="D31" s="8"/>
      <c r="E31" s="8"/>
      <c r="F31" s="8"/>
      <c r="G31" s="8"/>
      <c r="H31" s="8"/>
      <c r="I31" s="8"/>
      <c r="J31" s="9">
        <v>0</v>
      </c>
      <c r="K31" s="10">
        <v>-309</v>
      </c>
      <c r="L31" s="10">
        <v>0</v>
      </c>
      <c r="N31" s="12" t="s">
        <v>9</v>
      </c>
    </row>
    <row r="32" spans="1:14" ht="13.5" customHeight="1">
      <c r="A32" s="23" t="s">
        <v>31</v>
      </c>
      <c r="B32" s="8"/>
      <c r="C32" s="8"/>
      <c r="D32" s="8"/>
      <c r="E32" s="8"/>
      <c r="F32" s="8"/>
      <c r="G32" s="8"/>
      <c r="H32" s="8"/>
      <c r="I32" s="8"/>
      <c r="J32" s="9">
        <v>-34</v>
      </c>
      <c r="K32" s="10">
        <v>-8</v>
      </c>
      <c r="L32" s="10">
        <v>-4</v>
      </c>
      <c r="N32" s="12" t="s">
        <v>9</v>
      </c>
    </row>
    <row r="33" spans="1:14" ht="16.5" customHeight="1" thickBot="1">
      <c r="A33" s="28" t="s">
        <v>125</v>
      </c>
      <c r="B33" s="24"/>
      <c r="C33" s="24"/>
      <c r="D33" s="24"/>
      <c r="E33" s="24"/>
      <c r="F33" s="24"/>
      <c r="G33" s="24"/>
      <c r="H33" s="24"/>
      <c r="I33" s="24"/>
      <c r="J33" s="25">
        <f>SUM(J20:J32)</f>
        <v>2095</v>
      </c>
      <c r="K33" s="26">
        <f>SUM(K20:K32)</f>
        <v>-75</v>
      </c>
      <c r="L33" s="26">
        <f>SUM(L20:L32)</f>
        <v>2664</v>
      </c>
      <c r="N33" s="27" t="s">
        <v>9</v>
      </c>
    </row>
    <row r="34" ht="16.5" customHeight="1"/>
    <row r="35" spans="10:14" ht="12.75" customHeight="1">
      <c r="J35" s="49" t="s">
        <v>3</v>
      </c>
      <c r="K35" s="49"/>
      <c r="L35" s="49"/>
      <c r="N35" s="4" t="str">
        <f>J36</f>
        <v>Mar 10</v>
      </c>
    </row>
    <row r="36" spans="10:14" ht="12.75" customHeight="1">
      <c r="J36" s="5" t="str">
        <f>J5</f>
        <v>Mar 10</v>
      </c>
      <c r="K36" s="5" t="str">
        <f>K5</f>
        <v>Sep 09</v>
      </c>
      <c r="L36" s="5" t="str">
        <f>L5</f>
        <v>Mar 09</v>
      </c>
      <c r="N36" s="4" t="s">
        <v>4</v>
      </c>
    </row>
    <row r="37" spans="1:14" ht="12.75" customHeight="1">
      <c r="A37" s="6" t="s">
        <v>32</v>
      </c>
      <c r="B37" s="6"/>
      <c r="C37" s="6"/>
      <c r="D37" s="6"/>
      <c r="E37" s="6"/>
      <c r="F37" s="6"/>
      <c r="G37" s="6"/>
      <c r="H37" s="6"/>
      <c r="I37" s="6"/>
      <c r="J37" s="7" t="s">
        <v>6</v>
      </c>
      <c r="K37" s="7" t="s">
        <v>6</v>
      </c>
      <c r="L37" s="7" t="s">
        <v>6</v>
      </c>
      <c r="N37" s="7" t="s">
        <v>7</v>
      </c>
    </row>
    <row r="38" spans="1:14" ht="12.75" customHeight="1">
      <c r="A38" s="8" t="s">
        <v>33</v>
      </c>
      <c r="B38" s="8"/>
      <c r="C38" s="8"/>
      <c r="D38" s="8"/>
      <c r="E38" s="8"/>
      <c r="F38" s="8"/>
      <c r="G38" s="8"/>
      <c r="H38" s="8"/>
      <c r="I38" s="8"/>
      <c r="J38" s="9">
        <v>543360</v>
      </c>
      <c r="K38" s="10">
        <v>548735</v>
      </c>
      <c r="L38" s="10">
        <v>569979</v>
      </c>
      <c r="N38" s="11" t="s">
        <v>34</v>
      </c>
    </row>
    <row r="39" spans="1:14" ht="12.75" customHeight="1">
      <c r="A39" s="8" t="s">
        <v>35</v>
      </c>
      <c r="B39" s="8"/>
      <c r="C39" s="8"/>
      <c r="D39" s="8"/>
      <c r="E39" s="8"/>
      <c r="F39" s="8"/>
      <c r="G39" s="8"/>
      <c r="H39" s="8"/>
      <c r="I39" s="8"/>
      <c r="J39" s="9">
        <v>659912</v>
      </c>
      <c r="K39" s="10">
        <v>660466</v>
      </c>
      <c r="L39" s="10">
        <v>716914</v>
      </c>
      <c r="N39" s="11" t="s">
        <v>36</v>
      </c>
    </row>
    <row r="40" spans="1:14" ht="12" customHeight="1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9">
        <v>37977</v>
      </c>
      <c r="K40" s="10">
        <v>37092</v>
      </c>
      <c r="L40" s="10">
        <v>35896</v>
      </c>
      <c r="N40" s="11" t="s">
        <v>38</v>
      </c>
    </row>
    <row r="41" spans="1:14" ht="12" customHeight="1">
      <c r="A41" s="8" t="s">
        <v>39</v>
      </c>
      <c r="B41" s="8"/>
      <c r="C41" s="8"/>
      <c r="D41" s="8"/>
      <c r="E41" s="8"/>
      <c r="F41" s="8"/>
      <c r="G41" s="8"/>
      <c r="H41" s="8"/>
      <c r="I41" s="8"/>
      <c r="J41" s="9">
        <v>21</v>
      </c>
      <c r="K41" s="10">
        <v>-24</v>
      </c>
      <c r="L41" s="10">
        <v>54</v>
      </c>
      <c r="N41" s="12" t="s">
        <v>38</v>
      </c>
    </row>
    <row r="42" spans="1:14" ht="12" customHeight="1">
      <c r="A42" s="8" t="s">
        <v>40</v>
      </c>
      <c r="B42" s="8"/>
      <c r="C42" s="8"/>
      <c r="D42" s="8"/>
      <c r="E42" s="8"/>
      <c r="F42" s="8"/>
      <c r="G42" s="8"/>
      <c r="H42" s="8"/>
      <c r="I42" s="8"/>
      <c r="J42" s="9">
        <v>975</v>
      </c>
      <c r="K42" s="10">
        <v>975</v>
      </c>
      <c r="L42" s="10">
        <v>975</v>
      </c>
      <c r="N42" s="12" t="s">
        <v>38</v>
      </c>
    </row>
    <row r="43" spans="1:14" ht="12" customHeight="1">
      <c r="A43" s="8" t="s">
        <v>41</v>
      </c>
      <c r="B43" s="8"/>
      <c r="C43" s="8"/>
      <c r="D43" s="8"/>
      <c r="E43" s="8"/>
      <c r="F43" s="8"/>
      <c r="G43" s="8"/>
      <c r="H43" s="8"/>
      <c r="I43" s="8"/>
      <c r="J43" s="9">
        <v>1014</v>
      </c>
      <c r="K43" s="10">
        <v>1014</v>
      </c>
      <c r="L43" s="10">
        <v>1014</v>
      </c>
      <c r="N43" s="12" t="s">
        <v>38</v>
      </c>
    </row>
    <row r="44" spans="1:14" ht="12" customHeight="1">
      <c r="A44" s="8" t="s">
        <v>42</v>
      </c>
      <c r="B44" s="8"/>
      <c r="C44" s="8"/>
      <c r="D44" s="8"/>
      <c r="E44" s="8"/>
      <c r="F44" s="8"/>
      <c r="G44" s="8"/>
      <c r="H44" s="8"/>
      <c r="I44" s="8"/>
      <c r="J44" s="9">
        <v>1945</v>
      </c>
      <c r="K44" s="10">
        <v>1945</v>
      </c>
      <c r="L44" s="10">
        <v>1945</v>
      </c>
      <c r="N44" s="12" t="s">
        <v>38</v>
      </c>
    </row>
    <row r="45" spans="1:14" ht="12" customHeight="1">
      <c r="A45" s="8" t="s">
        <v>43</v>
      </c>
      <c r="B45" s="8"/>
      <c r="C45" s="8"/>
      <c r="D45" s="8"/>
      <c r="E45" s="8"/>
      <c r="F45" s="8"/>
      <c r="G45" s="8"/>
      <c r="H45" s="8"/>
      <c r="I45" s="8"/>
      <c r="J45" s="9">
        <v>397</v>
      </c>
      <c r="K45" s="10">
        <v>397</v>
      </c>
      <c r="L45" s="10">
        <v>397</v>
      </c>
      <c r="N45" s="12" t="s">
        <v>38</v>
      </c>
    </row>
    <row r="46" spans="1:14" ht="12" customHeight="1">
      <c r="A46" s="23" t="s">
        <v>44</v>
      </c>
      <c r="B46" s="8"/>
      <c r="C46" s="8"/>
      <c r="D46" s="8"/>
      <c r="E46" s="8"/>
      <c r="F46" s="8"/>
      <c r="G46" s="8"/>
      <c r="H46" s="8"/>
      <c r="I46" s="8"/>
      <c r="J46" s="9">
        <v>380</v>
      </c>
      <c r="K46" s="10">
        <v>380</v>
      </c>
      <c r="L46" s="10">
        <v>380</v>
      </c>
      <c r="N46" s="12" t="s">
        <v>38</v>
      </c>
    </row>
    <row r="47" spans="1:14" ht="12" customHeight="1">
      <c r="A47" s="23" t="s">
        <v>45</v>
      </c>
      <c r="B47" s="8"/>
      <c r="C47" s="8"/>
      <c r="D47" s="8"/>
      <c r="E47" s="8"/>
      <c r="F47" s="8"/>
      <c r="G47" s="8"/>
      <c r="H47" s="8"/>
      <c r="I47" s="8"/>
      <c r="J47" s="9">
        <v>203</v>
      </c>
      <c r="K47" s="10">
        <v>106</v>
      </c>
      <c r="L47" s="10">
        <v>0</v>
      </c>
      <c r="N47" s="12" t="s">
        <v>38</v>
      </c>
    </row>
    <row r="48" spans="1:14" ht="12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14">
        <v>1052</v>
      </c>
      <c r="K48" s="15">
        <v>909</v>
      </c>
      <c r="L48" s="15">
        <v>892</v>
      </c>
      <c r="N48" s="16" t="s">
        <v>38</v>
      </c>
    </row>
    <row r="49" ht="12.75" customHeight="1"/>
    <row r="50" spans="1:14" ht="11.25" customHeight="1">
      <c r="A50" s="6" t="s">
        <v>47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</row>
    <row r="51" spans="1:14" ht="12" customHeight="1">
      <c r="A51" s="8" t="s">
        <v>48</v>
      </c>
      <c r="B51" s="8"/>
      <c r="C51" s="8"/>
      <c r="D51" s="8"/>
      <c r="E51" s="8"/>
      <c r="F51" s="8"/>
      <c r="G51" s="8"/>
      <c r="H51" s="8"/>
      <c r="I51" s="8"/>
      <c r="J51" s="9">
        <v>2065864</v>
      </c>
      <c r="K51" s="10">
        <v>1936668</v>
      </c>
      <c r="L51" s="10">
        <v>1813020.8214043076</v>
      </c>
      <c r="N51" s="11" t="s">
        <v>49</v>
      </c>
    </row>
    <row r="52" spans="1:14" ht="12" customHeight="1">
      <c r="A52" s="8" t="s">
        <v>50</v>
      </c>
      <c r="B52" s="8"/>
      <c r="C52" s="8"/>
      <c r="D52" s="8"/>
      <c r="E52" s="8"/>
      <c r="F52" s="8"/>
      <c r="G52" s="8"/>
      <c r="H52" s="8"/>
      <c r="I52" s="8"/>
      <c r="J52" s="9">
        <v>2110178</v>
      </c>
      <c r="K52" s="10">
        <v>1954009</v>
      </c>
      <c r="L52" s="10">
        <v>1857283.6342416457</v>
      </c>
      <c r="N52" s="12" t="s">
        <v>49</v>
      </c>
    </row>
    <row r="53" spans="1:14" ht="12" customHeight="1">
      <c r="A53" s="23" t="s">
        <v>51</v>
      </c>
      <c r="B53" s="8"/>
      <c r="C53" s="8"/>
      <c r="D53" s="8"/>
      <c r="E53" s="8"/>
      <c r="F53" s="8"/>
      <c r="G53" s="8"/>
      <c r="H53" s="8"/>
      <c r="I53" s="8"/>
      <c r="J53" s="9">
        <v>19</v>
      </c>
      <c r="K53" s="10">
        <v>15</v>
      </c>
      <c r="L53" s="10">
        <v>13</v>
      </c>
      <c r="N53" s="12" t="s">
        <v>49</v>
      </c>
    </row>
    <row r="54" spans="1:14" ht="12" customHeight="1">
      <c r="A54" s="29" t="s">
        <v>52</v>
      </c>
      <c r="B54" s="13"/>
      <c r="C54" s="13"/>
      <c r="D54" s="13"/>
      <c r="E54" s="13"/>
      <c r="F54" s="13"/>
      <c r="G54" s="13"/>
      <c r="H54" s="13"/>
      <c r="I54" s="13"/>
      <c r="J54" s="14">
        <v>34.60562024478995</v>
      </c>
      <c r="K54" s="15">
        <v>16</v>
      </c>
      <c r="L54" s="15">
        <v>20</v>
      </c>
      <c r="N54" s="16" t="s">
        <v>49</v>
      </c>
    </row>
    <row r="55" ht="12.75" customHeight="1"/>
    <row r="56" spans="1:14" ht="11.25" customHeight="1">
      <c r="A56" s="6" t="s">
        <v>53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N56" s="6"/>
    </row>
    <row r="57" spans="1:14" ht="12" customHeight="1">
      <c r="A57" s="8" t="s">
        <v>48</v>
      </c>
      <c r="B57" s="8"/>
      <c r="C57" s="8"/>
      <c r="D57" s="8"/>
      <c r="E57" s="8"/>
      <c r="F57" s="8"/>
      <c r="G57" s="8"/>
      <c r="H57" s="8"/>
      <c r="I57" s="8"/>
      <c r="J57" s="9">
        <v>2110483</v>
      </c>
      <c r="K57" s="10">
        <v>1984974</v>
      </c>
      <c r="L57" s="10">
        <v>1859065.8614043077</v>
      </c>
      <c r="N57" s="11" t="s">
        <v>49</v>
      </c>
    </row>
    <row r="58" spans="1:14" ht="12" customHeight="1">
      <c r="A58" s="13" t="s">
        <v>50</v>
      </c>
      <c r="B58" s="13"/>
      <c r="C58" s="13"/>
      <c r="D58" s="13"/>
      <c r="E58" s="13"/>
      <c r="F58" s="13"/>
      <c r="G58" s="13"/>
      <c r="H58" s="13"/>
      <c r="I58" s="13"/>
      <c r="J58" s="14">
        <v>2154797.0423592296</v>
      </c>
      <c r="K58" s="15">
        <v>2015500</v>
      </c>
      <c r="L58" s="15">
        <v>1893962.6342416457</v>
      </c>
      <c r="N58" s="30" t="s">
        <v>49</v>
      </c>
    </row>
    <row r="59" ht="12" customHeight="1"/>
    <row r="60" spans="1:14" ht="11.25" customHeight="1">
      <c r="A60" s="6" t="s">
        <v>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N60" s="6"/>
    </row>
    <row r="61" spans="1:14" ht="12" customHeight="1">
      <c r="A61" s="8" t="s">
        <v>55</v>
      </c>
      <c r="B61" s="8"/>
      <c r="C61" s="8"/>
      <c r="D61" s="8"/>
      <c r="E61" s="8"/>
      <c r="F61" s="8"/>
      <c r="G61" s="8"/>
      <c r="H61" s="8"/>
      <c r="I61" s="8"/>
      <c r="J61" s="9">
        <v>2121067</v>
      </c>
      <c r="K61" s="10">
        <v>2095595</v>
      </c>
      <c r="L61" s="10">
        <v>1918282</v>
      </c>
      <c r="N61" s="11" t="s">
        <v>56</v>
      </c>
    </row>
    <row r="62" spans="1:14" ht="12" customHeight="1">
      <c r="A62" s="8" t="s">
        <v>57</v>
      </c>
      <c r="B62" s="8"/>
      <c r="C62" s="8"/>
      <c r="D62" s="8"/>
      <c r="E62" s="8"/>
      <c r="F62" s="8"/>
      <c r="G62" s="8"/>
      <c r="H62" s="8"/>
      <c r="I62" s="8"/>
      <c r="J62" s="9">
        <v>188</v>
      </c>
      <c r="K62" s="10">
        <v>203</v>
      </c>
      <c r="L62" s="10">
        <v>207</v>
      </c>
      <c r="N62" s="11" t="s">
        <v>56</v>
      </c>
    </row>
    <row r="63" spans="1:14" ht="12" customHeight="1">
      <c r="A63" s="23" t="s">
        <v>58</v>
      </c>
      <c r="B63" s="8"/>
      <c r="C63" s="8"/>
      <c r="D63" s="8"/>
      <c r="E63" s="8"/>
      <c r="F63" s="8"/>
      <c r="G63" s="8"/>
      <c r="H63" s="8"/>
      <c r="I63" s="8"/>
      <c r="J63" s="9">
        <v>74</v>
      </c>
      <c r="K63" s="10">
        <v>73</v>
      </c>
      <c r="L63" s="10">
        <v>73</v>
      </c>
      <c r="N63" s="11" t="s">
        <v>59</v>
      </c>
    </row>
    <row r="64" spans="1:14" ht="12" customHeight="1">
      <c r="A64" s="8" t="s">
        <v>60</v>
      </c>
      <c r="B64" s="8"/>
      <c r="C64" s="8"/>
      <c r="D64" s="8"/>
      <c r="E64" s="8"/>
      <c r="F64" s="8"/>
      <c r="G64" s="8"/>
      <c r="H64" s="8"/>
      <c r="I64" s="8"/>
      <c r="J64" s="9">
        <v>38199</v>
      </c>
      <c r="K64" s="10">
        <v>37835</v>
      </c>
      <c r="L64" s="10">
        <v>36401</v>
      </c>
      <c r="N64" s="11" t="s">
        <v>61</v>
      </c>
    </row>
    <row r="65" spans="1:14" ht="12" customHeight="1">
      <c r="A65" s="23" t="s">
        <v>62</v>
      </c>
      <c r="B65" s="8"/>
      <c r="C65" s="8"/>
      <c r="D65" s="8"/>
      <c r="E65" s="8"/>
      <c r="F65" s="8"/>
      <c r="G65" s="8"/>
      <c r="H65" s="8"/>
      <c r="I65" s="8"/>
      <c r="J65" s="9">
        <v>22</v>
      </c>
      <c r="K65" s="10">
        <v>20</v>
      </c>
      <c r="L65" s="10">
        <v>-2</v>
      </c>
      <c r="N65" s="11" t="s">
        <v>61</v>
      </c>
    </row>
    <row r="66" spans="1:14" ht="12" customHeight="1">
      <c r="A66" s="8" t="s">
        <v>63</v>
      </c>
      <c r="B66" s="8"/>
      <c r="C66" s="8"/>
      <c r="D66" s="8"/>
      <c r="E66" s="8"/>
      <c r="F66" s="8"/>
      <c r="G66" s="8"/>
      <c r="H66" s="8"/>
      <c r="I66" s="8"/>
      <c r="J66" s="9">
        <v>1945</v>
      </c>
      <c r="K66" s="10">
        <v>1945</v>
      </c>
      <c r="L66" s="10">
        <v>1945</v>
      </c>
      <c r="N66" s="11" t="s">
        <v>64</v>
      </c>
    </row>
    <row r="67" spans="1:14" ht="12" customHeight="1">
      <c r="A67" s="8" t="s">
        <v>65</v>
      </c>
      <c r="B67" s="8"/>
      <c r="C67" s="8"/>
      <c r="D67" s="8"/>
      <c r="E67" s="8"/>
      <c r="F67" s="8"/>
      <c r="G67" s="8"/>
      <c r="H67" s="8"/>
      <c r="I67" s="8"/>
      <c r="J67" s="9">
        <v>975</v>
      </c>
      <c r="K67" s="10">
        <v>975</v>
      </c>
      <c r="L67" s="10">
        <v>975</v>
      </c>
      <c r="N67" s="12" t="s">
        <v>64</v>
      </c>
    </row>
    <row r="68" spans="1:14" ht="12" customHeight="1">
      <c r="A68" s="8" t="s">
        <v>66</v>
      </c>
      <c r="B68" s="8"/>
      <c r="C68" s="8"/>
      <c r="D68" s="8"/>
      <c r="E68" s="8"/>
      <c r="F68" s="8"/>
      <c r="G68" s="8"/>
      <c r="H68" s="8"/>
      <c r="I68" s="8"/>
      <c r="J68" s="9">
        <v>1014</v>
      </c>
      <c r="K68" s="10">
        <v>1014</v>
      </c>
      <c r="L68" s="10">
        <v>1014</v>
      </c>
      <c r="N68" s="12" t="s">
        <v>64</v>
      </c>
    </row>
    <row r="69" spans="1:14" ht="12" customHeight="1">
      <c r="A69" s="8" t="s">
        <v>67</v>
      </c>
      <c r="B69" s="8"/>
      <c r="C69" s="8"/>
      <c r="D69" s="8"/>
      <c r="E69" s="8"/>
      <c r="F69" s="8"/>
      <c r="G69" s="8"/>
      <c r="H69" s="8"/>
      <c r="I69" s="8"/>
      <c r="J69" s="9">
        <v>397</v>
      </c>
      <c r="K69" s="10">
        <v>397</v>
      </c>
      <c r="L69" s="10">
        <v>397</v>
      </c>
      <c r="N69" s="12" t="s">
        <v>64</v>
      </c>
    </row>
    <row r="70" spans="1:14" ht="12" customHeight="1">
      <c r="A70" s="23" t="s">
        <v>68</v>
      </c>
      <c r="B70" s="8"/>
      <c r="C70" s="8"/>
      <c r="D70" s="8"/>
      <c r="E70" s="8"/>
      <c r="F70" s="8"/>
      <c r="G70" s="8"/>
      <c r="H70" s="8"/>
      <c r="I70" s="8"/>
      <c r="J70" s="9">
        <v>380</v>
      </c>
      <c r="K70" s="10">
        <v>380</v>
      </c>
      <c r="L70" s="10">
        <v>380</v>
      </c>
      <c r="N70" s="12" t="s">
        <v>64</v>
      </c>
    </row>
    <row r="71" spans="1:14" ht="12" customHeight="1">
      <c r="A71" s="23" t="s">
        <v>69</v>
      </c>
      <c r="B71" s="8"/>
      <c r="C71" s="8"/>
      <c r="D71" s="8"/>
      <c r="E71" s="8"/>
      <c r="F71" s="8"/>
      <c r="G71" s="8"/>
      <c r="H71" s="8"/>
      <c r="I71" s="8"/>
      <c r="J71" s="9">
        <v>203</v>
      </c>
      <c r="K71" s="10">
        <v>203</v>
      </c>
      <c r="L71" s="10">
        <v>0</v>
      </c>
      <c r="N71" s="12" t="s">
        <v>64</v>
      </c>
    </row>
    <row r="72" spans="1:14" ht="12" customHeight="1">
      <c r="A72" s="8" t="s">
        <v>70</v>
      </c>
      <c r="B72" s="8"/>
      <c r="C72" s="8"/>
      <c r="D72" s="8"/>
      <c r="E72" s="8"/>
      <c r="F72" s="8"/>
      <c r="G72" s="8"/>
      <c r="H72" s="8"/>
      <c r="I72" s="8"/>
      <c r="J72" s="9">
        <v>6939</v>
      </c>
      <c r="K72" s="10">
        <v>6243</v>
      </c>
      <c r="L72" s="10">
        <v>6478</v>
      </c>
      <c r="N72" s="11" t="s">
        <v>61</v>
      </c>
    </row>
    <row r="73" spans="1:14" ht="12.75">
      <c r="A73" s="13" t="s">
        <v>71</v>
      </c>
      <c r="B73" s="13"/>
      <c r="C73" s="13"/>
      <c r="D73" s="13"/>
      <c r="E73" s="13"/>
      <c r="F73" s="13"/>
      <c r="G73" s="13"/>
      <c r="H73" s="13"/>
      <c r="I73" s="13"/>
      <c r="J73" s="14">
        <v>39953</v>
      </c>
      <c r="K73" s="15">
        <v>38958</v>
      </c>
      <c r="L73" s="15">
        <v>39578</v>
      </c>
      <c r="N73" s="30" t="s">
        <v>72</v>
      </c>
    </row>
    <row r="74" ht="12" customHeight="1"/>
    <row r="75" spans="1:14" ht="11.25" customHeight="1">
      <c r="A75" s="6" t="s">
        <v>73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</row>
    <row r="76" spans="1:14" ht="12.75">
      <c r="A76" s="8" t="s">
        <v>74</v>
      </c>
      <c r="B76" s="8"/>
      <c r="C76" s="8"/>
      <c r="D76" s="8"/>
      <c r="E76" s="8"/>
      <c r="F76" s="8"/>
      <c r="G76" s="8"/>
      <c r="H76" s="8"/>
      <c r="I76" s="8"/>
      <c r="J76" s="9">
        <f>-J11</f>
        <v>3861</v>
      </c>
      <c r="K76" s="10">
        <f>-K11</f>
        <v>3810</v>
      </c>
      <c r="L76" s="10">
        <f>-L11</f>
        <v>3770</v>
      </c>
      <c r="N76" s="11" t="s">
        <v>9</v>
      </c>
    </row>
    <row r="77" spans="1:14" ht="12.75">
      <c r="A77" s="8" t="s">
        <v>75</v>
      </c>
      <c r="B77" s="8"/>
      <c r="C77" s="8"/>
      <c r="D77" s="8"/>
      <c r="E77" s="8"/>
      <c r="F77" s="8"/>
      <c r="G77" s="8"/>
      <c r="H77" s="8"/>
      <c r="I77" s="8"/>
      <c r="J77" s="9">
        <v>484</v>
      </c>
      <c r="K77" s="10">
        <v>345</v>
      </c>
      <c r="L77" s="10">
        <v>343</v>
      </c>
      <c r="N77" s="11" t="s">
        <v>76</v>
      </c>
    </row>
    <row r="78" spans="1:14" ht="12.75">
      <c r="A78" s="8" t="s">
        <v>77</v>
      </c>
      <c r="B78" s="8"/>
      <c r="C78" s="8"/>
      <c r="D78" s="8"/>
      <c r="E78" s="8"/>
      <c r="F78" s="8"/>
      <c r="G78" s="8"/>
      <c r="H78" s="8"/>
      <c r="I78" s="8"/>
      <c r="J78" s="9">
        <v>61</v>
      </c>
      <c r="K78" s="10">
        <v>52</v>
      </c>
      <c r="L78" s="10">
        <v>45</v>
      </c>
      <c r="N78" s="11" t="s">
        <v>78</v>
      </c>
    </row>
    <row r="79" spans="1:14" ht="12.75">
      <c r="A79" s="8" t="s">
        <v>79</v>
      </c>
      <c r="B79" s="8"/>
      <c r="C79" s="8"/>
      <c r="D79" s="8"/>
      <c r="E79" s="8"/>
      <c r="F79" s="8"/>
      <c r="G79" s="8"/>
      <c r="H79" s="8"/>
      <c r="I79" s="8"/>
      <c r="J79" s="9">
        <f aca="true" t="shared" si="0" ref="J79:L80">+J7</f>
        <v>6114</v>
      </c>
      <c r="K79" s="10">
        <f t="shared" si="0"/>
        <v>6188</v>
      </c>
      <c r="L79" s="10">
        <f t="shared" si="0"/>
        <v>5884</v>
      </c>
      <c r="N79" s="11" t="s">
        <v>9</v>
      </c>
    </row>
    <row r="80" spans="1:14" ht="12.75">
      <c r="A80" s="13" t="s">
        <v>80</v>
      </c>
      <c r="B80" s="13"/>
      <c r="C80" s="13"/>
      <c r="D80" s="13"/>
      <c r="E80" s="13"/>
      <c r="F80" s="13"/>
      <c r="G80" s="13"/>
      <c r="H80" s="13"/>
      <c r="I80" s="13"/>
      <c r="J80" s="14">
        <f t="shared" si="0"/>
        <v>1375</v>
      </c>
      <c r="K80" s="15">
        <f t="shared" si="0"/>
        <v>1675</v>
      </c>
      <c r="L80" s="15">
        <f t="shared" si="0"/>
        <v>2091</v>
      </c>
      <c r="N80" s="30" t="s">
        <v>9</v>
      </c>
    </row>
  </sheetData>
  <sheetProtection/>
  <mergeCells count="2">
    <mergeCell ref="J4:L4"/>
    <mergeCell ref="J35:L35"/>
  </mergeCells>
  <printOptions/>
  <pageMargins left="0.7480314960629921" right="0.7480314960629921" top="1.1811023622047245" bottom="0.9055118110236221" header="0.35433070866141736" footer="0.2755905511811024"/>
  <pageSetup horizontalDpi="600" verticalDpi="600" orientation="portrait" paperSize="9" scale="97" r:id="rId2"/>
  <rowBreaks count="1" manualBreakCount="1">
    <brk id="34" max="1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indexed="45"/>
    <pageSetUpPr fitToPage="1"/>
  </sheetPr>
  <dimension ref="A1:E64"/>
  <sheetViews>
    <sheetView showGridLines="0" workbookViewId="0" topLeftCell="A1">
      <selection activeCell="C69" sqref="C69"/>
    </sheetView>
  </sheetViews>
  <sheetFormatPr defaultColWidth="9.140625" defaultRowHeight="12.75"/>
  <cols>
    <col min="1" max="1" width="2.28125" style="0" customWidth="1"/>
    <col min="2" max="2" width="59.7109375" style="0" customWidth="1"/>
    <col min="3" max="5" width="8.7109375" style="0" customWidth="1"/>
  </cols>
  <sheetData>
    <row r="1" ht="19.5" customHeight="1">
      <c r="A1" s="1" t="s">
        <v>0</v>
      </c>
    </row>
    <row r="2" ht="12.75">
      <c r="A2" s="2" t="s">
        <v>1</v>
      </c>
    </row>
    <row r="3" ht="19.5" customHeight="1">
      <c r="A3" s="3" t="s">
        <v>81</v>
      </c>
    </row>
    <row r="4" spans="3:5" ht="9.75" customHeight="1">
      <c r="C4" s="49" t="s">
        <v>3</v>
      </c>
      <c r="D4" s="49"/>
      <c r="E4" s="49"/>
    </row>
    <row r="5" spans="3:5" ht="9.75" customHeight="1">
      <c r="C5" s="5" t="str">
        <f>KPM_Input_ASX!J5</f>
        <v>Mar 10</v>
      </c>
      <c r="D5" s="5" t="str">
        <f>KPM_Input_ASX!K5</f>
        <v>Sep 09</v>
      </c>
      <c r="E5" s="5" t="str">
        <f>KPM_Input_ASX!L5</f>
        <v>Mar 09</v>
      </c>
    </row>
    <row r="6" spans="1:5" ht="9.75" customHeight="1">
      <c r="A6" s="6" t="s">
        <v>82</v>
      </c>
      <c r="B6" s="6"/>
      <c r="C6" s="7" t="s">
        <v>6</v>
      </c>
      <c r="D6" s="7" t="s">
        <v>6</v>
      </c>
      <c r="E6" s="7" t="s">
        <v>6</v>
      </c>
    </row>
    <row r="7" spans="1:5" ht="10.5" customHeight="1">
      <c r="A7" s="31" t="s">
        <v>83</v>
      </c>
      <c r="B7" s="31"/>
      <c r="C7" s="32">
        <f>ROUND(+C10/C13*100000,1)</f>
        <v>103</v>
      </c>
      <c r="D7" s="33">
        <f>ROUND(+D10/D13*100000,1)</f>
        <v>90.6</v>
      </c>
      <c r="E7" s="33">
        <f>ROUND(+E10/E13*100000,1)</f>
        <v>108.3</v>
      </c>
    </row>
    <row r="8" spans="1:5" ht="10.5" customHeight="1">
      <c r="A8" s="8" t="s">
        <v>84</v>
      </c>
      <c r="B8" s="31"/>
      <c r="C8" s="34">
        <f>KPM_Input_ASX!J20</f>
        <v>2193</v>
      </c>
      <c r="D8" s="10">
        <f>KPM_Input_ASX!K20</f>
        <v>1814</v>
      </c>
      <c r="E8" s="10">
        <f>KPM_Input_ASX!L20</f>
        <v>2027</v>
      </c>
    </row>
    <row r="9" spans="1:5" ht="10.5" customHeight="1">
      <c r="A9" s="23" t="s">
        <v>85</v>
      </c>
      <c r="B9" s="31"/>
      <c r="C9" s="35">
        <f>-KPM_Input_ASX!J53</f>
        <v>-19</v>
      </c>
      <c r="D9" s="36">
        <f>-KPM_Input_ASX!K53</f>
        <v>-15</v>
      </c>
      <c r="E9" s="36">
        <f>-KPM_Input_ASX!L53</f>
        <v>-13</v>
      </c>
    </row>
    <row r="10" spans="1:5" ht="10.5" customHeight="1">
      <c r="A10" s="23" t="s">
        <v>86</v>
      </c>
      <c r="B10" s="31"/>
      <c r="C10" s="34">
        <f>SUM(C8:C9)</f>
        <v>2174</v>
      </c>
      <c r="D10" s="10">
        <f>SUM(D8:D9)</f>
        <v>1799</v>
      </c>
      <c r="E10" s="10">
        <f>SUM(E8:E9)</f>
        <v>2014</v>
      </c>
    </row>
    <row r="11" spans="1:5" ht="10.5" customHeight="1">
      <c r="A11" s="23" t="s">
        <v>87</v>
      </c>
      <c r="B11" s="31"/>
      <c r="C11" s="35">
        <f>KPM_Input_ASX!J54</f>
        <v>34.60562024478995</v>
      </c>
      <c r="D11" s="38">
        <f>KPM_Input_ASX!K54</f>
        <v>16</v>
      </c>
      <c r="E11" s="36">
        <f>KPM_Input_ASX!L54</f>
        <v>20</v>
      </c>
    </row>
    <row r="12" spans="1:5" ht="10.5" customHeight="1">
      <c r="A12" s="23" t="s">
        <v>88</v>
      </c>
      <c r="B12" s="31"/>
      <c r="C12" s="34">
        <f>SUM(C10:C11)</f>
        <v>2208.60562024479</v>
      </c>
      <c r="D12" s="10">
        <f>SUM(D10:D11)</f>
        <v>1815</v>
      </c>
      <c r="E12" s="10">
        <f>SUM(E10:E11)</f>
        <v>2034</v>
      </c>
    </row>
    <row r="13" spans="1:5" ht="10.5" customHeight="1">
      <c r="A13" s="8" t="s">
        <v>89</v>
      </c>
      <c r="B13" s="8"/>
      <c r="C13" s="34">
        <f>KPM_Input_ASX!J57</f>
        <v>2110483</v>
      </c>
      <c r="D13" s="10">
        <f>KPM_Input_ASX!K57</f>
        <v>1984974</v>
      </c>
      <c r="E13" s="10">
        <f>KPM_Input_ASX!L57</f>
        <v>1859065.8614043077</v>
      </c>
    </row>
    <row r="14" spans="1:5" ht="10.5" customHeight="1">
      <c r="A14" s="8" t="s">
        <v>50</v>
      </c>
      <c r="B14" s="8"/>
      <c r="C14" s="34">
        <f>KPM_Input_ASX!J58</f>
        <v>2154797.0423592296</v>
      </c>
      <c r="D14" s="10">
        <f>KPM_Input_ASX!K58</f>
        <v>2015500</v>
      </c>
      <c r="E14" s="10">
        <f>KPM_Input_ASX!L58</f>
        <v>1893962.6342416457</v>
      </c>
    </row>
    <row r="15" spans="1:5" ht="10.5" customHeight="1">
      <c r="A15" s="8" t="s">
        <v>90</v>
      </c>
      <c r="B15" s="8"/>
      <c r="C15" s="39">
        <f>ROUND(+C12/C14*100000,1)</f>
        <v>102.5</v>
      </c>
      <c r="D15" s="40">
        <f>ROUND(+D12/D14*100000,1)</f>
        <v>90.1</v>
      </c>
      <c r="E15" s="40">
        <f>ROUND(+E12/E14*100000,1)</f>
        <v>107.4</v>
      </c>
    </row>
    <row r="16" ht="9" customHeight="1"/>
    <row r="17" spans="1:5" ht="10.5" customHeight="1">
      <c r="A17" s="31" t="s">
        <v>91</v>
      </c>
      <c r="B17" s="31"/>
      <c r="C17" s="41">
        <f>ROUND(C18/C28*365/182,3)</f>
        <v>0.129</v>
      </c>
      <c r="D17" s="42">
        <f>ROUND(D18/D28*365/183,3)</f>
        <v>0.109</v>
      </c>
      <c r="E17" s="42">
        <f>ROUND(E18/E28*366/183,3)</f>
        <v>0.127</v>
      </c>
    </row>
    <row r="18" spans="1:5" ht="10.5" customHeight="1">
      <c r="A18" s="8" t="s">
        <v>20</v>
      </c>
      <c r="B18" s="8"/>
      <c r="C18" s="34">
        <f>$C$8</f>
        <v>2193</v>
      </c>
      <c r="D18" s="10">
        <f>$D$8</f>
        <v>1814</v>
      </c>
      <c r="E18" s="10">
        <f>$E$8</f>
        <v>2027</v>
      </c>
    </row>
    <row r="19" spans="1:5" ht="10.5" customHeight="1">
      <c r="A19" s="8" t="s">
        <v>37</v>
      </c>
      <c r="B19" s="8"/>
      <c r="C19" s="34">
        <f>KPM_Input_ASX!J40</f>
        <v>37977</v>
      </c>
      <c r="D19" s="10">
        <f>KPM_Input_ASX!K40</f>
        <v>37092</v>
      </c>
      <c r="E19" s="10">
        <f>KPM_Input_ASX!L40</f>
        <v>35896</v>
      </c>
    </row>
    <row r="20" spans="1:5" ht="10.5" customHeight="1">
      <c r="A20" s="8" t="s">
        <v>92</v>
      </c>
      <c r="B20" s="8"/>
      <c r="C20" s="34">
        <f>-KPM_Input_ASX!J41</f>
        <v>-21</v>
      </c>
      <c r="D20" s="10">
        <f>-KPM_Input_ASX!K41</f>
        <v>24</v>
      </c>
      <c r="E20" s="10">
        <f>-KPM_Input_ASX!L41</f>
        <v>-54</v>
      </c>
    </row>
    <row r="21" spans="1:5" ht="10.5" customHeight="1">
      <c r="A21" s="8" t="s">
        <v>93</v>
      </c>
      <c r="B21" s="8"/>
      <c r="C21" s="34">
        <f>-KPM_Input_ASX!J42</f>
        <v>-975</v>
      </c>
      <c r="D21" s="10">
        <f>-KPM_Input_ASX!K42</f>
        <v>-975</v>
      </c>
      <c r="E21" s="10">
        <f>-KPM_Input_ASX!L42</f>
        <v>-975</v>
      </c>
    </row>
    <row r="22" spans="1:5" ht="10.5" customHeight="1">
      <c r="A22" s="8" t="s">
        <v>94</v>
      </c>
      <c r="B22" s="8"/>
      <c r="C22" s="34">
        <f>-KPM_Input_ASX!J43</f>
        <v>-1014</v>
      </c>
      <c r="D22" s="10">
        <f>-KPM_Input_ASX!K43</f>
        <v>-1014</v>
      </c>
      <c r="E22" s="10">
        <f>-KPM_Input_ASX!L43</f>
        <v>-1014</v>
      </c>
    </row>
    <row r="23" spans="1:5" ht="10.5" customHeight="1">
      <c r="A23" s="8" t="s">
        <v>95</v>
      </c>
      <c r="B23" s="8"/>
      <c r="C23" s="34">
        <f>-KPM_Input_ASX!J44</f>
        <v>-1945</v>
      </c>
      <c r="D23" s="10">
        <f>-KPM_Input_ASX!K44</f>
        <v>-1945</v>
      </c>
      <c r="E23" s="10">
        <f>-KPM_Input_ASX!L44</f>
        <v>-1945</v>
      </c>
    </row>
    <row r="24" spans="1:5" ht="10.5" customHeight="1">
      <c r="A24" s="8" t="s">
        <v>96</v>
      </c>
      <c r="B24" s="8"/>
      <c r="C24" s="34">
        <f>-KPM_Input_ASX!J45</f>
        <v>-397</v>
      </c>
      <c r="D24" s="10">
        <f>-KPM_Input_ASX!K45</f>
        <v>-397</v>
      </c>
      <c r="E24" s="10">
        <f>-KPM_Input_ASX!L45</f>
        <v>-397</v>
      </c>
    </row>
    <row r="25" spans="1:5" ht="10.5" customHeight="1">
      <c r="A25" s="23" t="s">
        <v>97</v>
      </c>
      <c r="B25" s="8"/>
      <c r="C25" s="34">
        <f>-KPM_Input_ASX!J46</f>
        <v>-380</v>
      </c>
      <c r="D25" s="10">
        <f>-KPM_Input_ASX!K46</f>
        <v>-380</v>
      </c>
      <c r="E25" s="10">
        <f>-KPM_Input_ASX!L46</f>
        <v>-380</v>
      </c>
    </row>
    <row r="26" spans="1:5" ht="10.5" customHeight="1">
      <c r="A26" s="23" t="s">
        <v>98</v>
      </c>
      <c r="B26" s="8"/>
      <c r="C26" s="34">
        <f>-KPM_Input_ASX!J47</f>
        <v>-203</v>
      </c>
      <c r="D26" s="10">
        <f>-KPM_Input_ASX!K47</f>
        <v>-106</v>
      </c>
      <c r="E26" s="10">
        <f>-KPM_Input_ASX!L47</f>
        <v>0</v>
      </c>
    </row>
    <row r="27" spans="1:5" ht="10.5" customHeight="1">
      <c r="A27" s="8" t="s">
        <v>99</v>
      </c>
      <c r="B27" s="8"/>
      <c r="C27" s="34">
        <f>KPM_Input_ASX!J48</f>
        <v>1052</v>
      </c>
      <c r="D27" s="10">
        <f>KPM_Input_ASX!K48</f>
        <v>909</v>
      </c>
      <c r="E27" s="10">
        <f>KPM_Input_ASX!L48</f>
        <v>892</v>
      </c>
    </row>
    <row r="28" spans="1:5" ht="10.5" customHeight="1">
      <c r="A28" s="13" t="s">
        <v>100</v>
      </c>
      <c r="B28" s="13"/>
      <c r="C28" s="43">
        <f>SUM(C19:C27)</f>
        <v>34094</v>
      </c>
      <c r="D28" s="15">
        <f>SUM(D19:D27)</f>
        <v>33208</v>
      </c>
      <c r="E28" s="15">
        <f>SUM(E19:E27)</f>
        <v>32023</v>
      </c>
    </row>
    <row r="29" ht="3.75" customHeight="1"/>
    <row r="30" spans="1:5" ht="12.75" customHeight="1">
      <c r="A30" s="6" t="s">
        <v>101</v>
      </c>
      <c r="B30" s="6"/>
      <c r="C30" s="6"/>
      <c r="D30" s="6"/>
      <c r="E30" s="6"/>
    </row>
    <row r="31" spans="1:5" ht="10.5" customHeight="1">
      <c r="A31" s="31" t="s">
        <v>102</v>
      </c>
      <c r="B31" s="8"/>
      <c r="C31" s="41">
        <f>ROUND(C32/C33,3)</f>
        <v>0.718</v>
      </c>
      <c r="D31" s="42">
        <f>ROUND(D32/D33,3)</f>
        <v>0.806</v>
      </c>
      <c r="E31" s="42">
        <f>ROUND(E32/E33,3)</f>
        <v>0.674</v>
      </c>
    </row>
    <row r="32" spans="1:5" ht="10.5" customHeight="1">
      <c r="A32" s="23" t="s">
        <v>58</v>
      </c>
      <c r="B32" s="8"/>
      <c r="C32" s="34">
        <f>KPM_Input_ASX!J63</f>
        <v>74</v>
      </c>
      <c r="D32" s="10">
        <f>KPM_Input_ASX!K63</f>
        <v>73</v>
      </c>
      <c r="E32" s="10">
        <f>KPM_Input_ASX!L63</f>
        <v>73</v>
      </c>
    </row>
    <row r="33" spans="1:5" ht="10.5" customHeight="1">
      <c r="A33" s="8" t="s">
        <v>83</v>
      </c>
      <c r="B33" s="8"/>
      <c r="C33" s="39">
        <f>C7</f>
        <v>103</v>
      </c>
      <c r="D33" s="40">
        <f>D7</f>
        <v>90.6</v>
      </c>
      <c r="E33" s="40">
        <f>E7</f>
        <v>108.3</v>
      </c>
    </row>
    <row r="34" ht="9" customHeight="1"/>
    <row r="35" spans="1:5" ht="10.5" customHeight="1">
      <c r="A35" s="31" t="s">
        <v>103</v>
      </c>
      <c r="B35" s="31"/>
      <c r="C35" s="44">
        <f>ROUND(C36/C37*365/182,4)</f>
        <v>0.0067</v>
      </c>
      <c r="D35" s="45">
        <f>ROUND(D36/D37*365/183,4)</f>
        <v>0.0055</v>
      </c>
      <c r="E35" s="45">
        <f>ROUND(E36/E37*366/183,4)</f>
        <v>0.0057</v>
      </c>
    </row>
    <row r="36" spans="1:5" ht="10.5" customHeight="1">
      <c r="A36" s="8" t="s">
        <v>20</v>
      </c>
      <c r="B36" s="8"/>
      <c r="C36" s="34">
        <f>$C$8</f>
        <v>2193</v>
      </c>
      <c r="D36" s="10">
        <f>$D$8</f>
        <v>1814</v>
      </c>
      <c r="E36" s="10">
        <f>$E$8</f>
        <v>2027</v>
      </c>
    </row>
    <row r="37" spans="1:5" ht="10.5" customHeight="1">
      <c r="A37" s="8" t="s">
        <v>35</v>
      </c>
      <c r="B37" s="8"/>
      <c r="C37" s="34">
        <f>KPM_Input_ASX!J39</f>
        <v>659912</v>
      </c>
      <c r="D37" s="10">
        <f>KPM_Input_ASX!K39</f>
        <v>660466</v>
      </c>
      <c r="E37" s="10">
        <f>KPM_Input_ASX!L39</f>
        <v>716914</v>
      </c>
    </row>
    <row r="38" ht="9" customHeight="1"/>
    <row r="39" spans="1:5" ht="10.5" customHeight="1">
      <c r="A39" s="37" t="s">
        <v>104</v>
      </c>
      <c r="B39" s="31"/>
      <c r="C39" s="9">
        <f>ROUND((C40/C41*1000*365)/182,0)</f>
        <v>110</v>
      </c>
      <c r="D39" s="46">
        <f>ROUND((D40/D41*1000*365)/183,0)</f>
        <v>93</v>
      </c>
      <c r="E39" s="46">
        <f>ROUND((E40/E41*1000*365)/182,0)</f>
        <v>103</v>
      </c>
    </row>
    <row r="40" spans="1:5" ht="10.5" customHeight="1">
      <c r="A40" s="8" t="s">
        <v>84</v>
      </c>
      <c r="B40" s="8"/>
      <c r="C40" s="34">
        <f>C8</f>
        <v>2193</v>
      </c>
      <c r="D40" s="10">
        <f>D8</f>
        <v>1814</v>
      </c>
      <c r="E40" s="10">
        <f>E8</f>
        <v>2027</v>
      </c>
    </row>
    <row r="41" spans="1:5" ht="10.5" customHeight="1">
      <c r="A41" s="8" t="s">
        <v>71</v>
      </c>
      <c r="B41" s="8"/>
      <c r="C41" s="34">
        <f>KPM_Input_ASX!J73</f>
        <v>39953</v>
      </c>
      <c r="D41" s="10">
        <f>KPM_Input_ASX!K73</f>
        <v>38958</v>
      </c>
      <c r="E41" s="10">
        <f>KPM_Input_ASX!L73</f>
        <v>39578</v>
      </c>
    </row>
    <row r="42" ht="9" customHeight="1"/>
    <row r="43" spans="1:5" ht="10.5" customHeight="1">
      <c r="A43" s="31" t="s">
        <v>105</v>
      </c>
      <c r="B43" s="31"/>
      <c r="C43" s="41">
        <v>0.455</v>
      </c>
      <c r="D43" s="42">
        <v>0.445</v>
      </c>
      <c r="E43" s="42">
        <v>0.434</v>
      </c>
    </row>
    <row r="44" spans="1:5" ht="10.5" customHeight="1">
      <c r="A44" s="8" t="s">
        <v>74</v>
      </c>
      <c r="B44" s="8"/>
      <c r="C44" s="34">
        <f>KPM_Input_ASX!J76</f>
        <v>3861</v>
      </c>
      <c r="D44" s="10">
        <f>KPM_Input_ASX!K76</f>
        <v>3810</v>
      </c>
      <c r="E44" s="10">
        <f>KPM_Input_ASX!L76</f>
        <v>3770</v>
      </c>
    </row>
    <row r="45" spans="1:5" ht="10.5" customHeight="1">
      <c r="A45" s="23" t="s">
        <v>106</v>
      </c>
      <c r="B45" s="8"/>
      <c r="C45" s="34">
        <f>-KPM_Input_ASX!J77</f>
        <v>-484</v>
      </c>
      <c r="D45" s="10">
        <f>-KPM_Input_ASX!K77</f>
        <v>-345</v>
      </c>
      <c r="E45" s="10">
        <f>-KPM_Input_ASX!L77</f>
        <v>-343</v>
      </c>
    </row>
    <row r="46" spans="1:5" ht="10.5" customHeight="1">
      <c r="A46" s="8" t="s">
        <v>107</v>
      </c>
      <c r="B46" s="8"/>
      <c r="C46" s="43">
        <f>KPM_Input_ASX!J78</f>
        <v>61</v>
      </c>
      <c r="D46" s="15">
        <f>KPM_Input_ASX!K78</f>
        <v>52</v>
      </c>
      <c r="E46" s="15">
        <f>KPM_Input_ASX!L78</f>
        <v>45</v>
      </c>
    </row>
    <row r="47" spans="1:5" ht="10.5" customHeight="1">
      <c r="A47" s="8" t="s">
        <v>108</v>
      </c>
      <c r="B47" s="8"/>
      <c r="C47" s="34">
        <f>SUM(C44:C46)</f>
        <v>3438</v>
      </c>
      <c r="D47" s="10">
        <f>SUM(D44:D46)</f>
        <v>3517</v>
      </c>
      <c r="E47" s="10">
        <f>SUM(E44:E46)</f>
        <v>3472</v>
      </c>
    </row>
    <row r="48" spans="1:5" ht="10.5" customHeight="1">
      <c r="A48" s="8" t="s">
        <v>8</v>
      </c>
      <c r="B48" s="8"/>
      <c r="C48" s="34">
        <f>KPM_Input_ASX!J79</f>
        <v>6114</v>
      </c>
      <c r="D48" s="10">
        <f>KPM_Input_ASX!K79-0.4</f>
        <v>6187.6</v>
      </c>
      <c r="E48" s="10">
        <f>KPM_Input_ASX!L79</f>
        <v>5884</v>
      </c>
    </row>
    <row r="49" spans="1:5" ht="10.5" customHeight="1">
      <c r="A49" s="8" t="s">
        <v>10</v>
      </c>
      <c r="B49" s="8"/>
      <c r="C49" s="34">
        <f>KPM_Input_ASX!J80</f>
        <v>1375</v>
      </c>
      <c r="D49" s="10">
        <f>KPM_Input_ASX!K80-0.4</f>
        <v>1674.6</v>
      </c>
      <c r="E49" s="10">
        <f>KPM_Input_ASX!L80</f>
        <v>2091</v>
      </c>
    </row>
    <row r="50" spans="1:5" ht="10.5" customHeight="1">
      <c r="A50" s="8" t="s">
        <v>107</v>
      </c>
      <c r="B50" s="8"/>
      <c r="C50" s="43">
        <f>KPM_Input_ASX!J78</f>
        <v>61</v>
      </c>
      <c r="D50" s="15">
        <f>KPM_Input_ASX!K78</f>
        <v>52</v>
      </c>
      <c r="E50" s="15">
        <f>KPM_Input_ASX!L78</f>
        <v>45</v>
      </c>
    </row>
    <row r="51" spans="1:5" ht="10.5" customHeight="1">
      <c r="A51" s="8" t="s">
        <v>10</v>
      </c>
      <c r="B51" s="8"/>
      <c r="C51" s="34">
        <f>SUM(C49:C50)</f>
        <v>1436</v>
      </c>
      <c r="D51" s="10">
        <f>SUM(D49:D50)</f>
        <v>1726.6</v>
      </c>
      <c r="E51" s="10">
        <f>SUM(E49:E50)</f>
        <v>2136</v>
      </c>
    </row>
    <row r="52" ht="9" customHeight="1"/>
    <row r="53" spans="1:5" ht="10.5" customHeight="1">
      <c r="A53" s="31" t="s">
        <v>109</v>
      </c>
      <c r="B53" s="31"/>
      <c r="C53" s="47">
        <f>ROUND(+C63/C64*1000,2)</f>
        <v>12.41</v>
      </c>
      <c r="D53" s="48">
        <f>ROUND(+D63/D64*1000,2)</f>
        <v>12.72</v>
      </c>
      <c r="E53" s="48">
        <f>ROUND(+E63/E64*1000,2)</f>
        <v>13.14</v>
      </c>
    </row>
    <row r="54" spans="1:5" ht="10.5" customHeight="1">
      <c r="A54" s="8" t="s">
        <v>60</v>
      </c>
      <c r="B54" s="8"/>
      <c r="C54" s="34">
        <f>KPM_Input_ASX!J64</f>
        <v>38199</v>
      </c>
      <c r="D54" s="10">
        <f>KPM_Input_ASX!K64</f>
        <v>37835</v>
      </c>
      <c r="E54" s="10">
        <f>KPM_Input_ASX!L64</f>
        <v>36401</v>
      </c>
    </row>
    <row r="55" spans="1:5" ht="10.5" customHeight="1">
      <c r="A55" s="8" t="s">
        <v>110</v>
      </c>
      <c r="B55" s="8"/>
      <c r="C55" s="34">
        <f>-KPM_Input_ASX!J65</f>
        <v>-22</v>
      </c>
      <c r="D55" s="10">
        <f>-KPM_Input_ASX!K65</f>
        <v>-20</v>
      </c>
      <c r="E55" s="10">
        <f>-KPM_Input_ASX!L65</f>
        <v>2</v>
      </c>
    </row>
    <row r="56" spans="1:5" ht="10.5" customHeight="1">
      <c r="A56" s="8" t="s">
        <v>111</v>
      </c>
      <c r="B56" s="8"/>
      <c r="C56" s="34">
        <f>-KPM_Input_ASX!J67</f>
        <v>-975</v>
      </c>
      <c r="D56" s="10">
        <f>-KPM_Input_ASX!K67</f>
        <v>-975</v>
      </c>
      <c r="E56" s="10">
        <f>-KPM_Input_ASX!L67</f>
        <v>-975</v>
      </c>
    </row>
    <row r="57" spans="1:5" ht="10.5" customHeight="1">
      <c r="A57" s="8" t="s">
        <v>112</v>
      </c>
      <c r="B57" s="8"/>
      <c r="C57" s="34">
        <f>-KPM_Input_ASX!J68</f>
        <v>-1014</v>
      </c>
      <c r="D57" s="10">
        <f>-KPM_Input_ASX!K68</f>
        <v>-1014</v>
      </c>
      <c r="E57" s="10">
        <f>-KPM_Input_ASX!L68</f>
        <v>-1014</v>
      </c>
    </row>
    <row r="58" spans="1:5" ht="10.5" customHeight="1">
      <c r="A58" s="8" t="s">
        <v>113</v>
      </c>
      <c r="B58" s="8"/>
      <c r="C58" s="34">
        <f>-KPM_Input_ASX!J66</f>
        <v>-1945</v>
      </c>
      <c r="D58" s="10">
        <f>-KPM_Input_ASX!K66</f>
        <v>-1945</v>
      </c>
      <c r="E58" s="10">
        <f>-KPM_Input_ASX!L66</f>
        <v>-1945</v>
      </c>
    </row>
    <row r="59" spans="1:5" ht="10.5" customHeight="1">
      <c r="A59" s="8" t="s">
        <v>114</v>
      </c>
      <c r="B59" s="8"/>
      <c r="C59" s="34">
        <f>-KPM_Input_ASX!J69</f>
        <v>-397</v>
      </c>
      <c r="D59" s="10">
        <f>-KPM_Input_ASX!K69</f>
        <v>-397</v>
      </c>
      <c r="E59" s="10">
        <f>-KPM_Input_ASX!L69</f>
        <v>-397</v>
      </c>
    </row>
    <row r="60" spans="1:5" ht="10.5" customHeight="1">
      <c r="A60" s="8" t="s">
        <v>115</v>
      </c>
      <c r="B60" s="8"/>
      <c r="C60" s="34">
        <f>-KPM_Input_ASX!J70</f>
        <v>-380</v>
      </c>
      <c r="D60" s="10">
        <f>-KPM_Input_ASX!K70</f>
        <v>-380</v>
      </c>
      <c r="E60" s="10">
        <f>-KPM_Input_ASX!L70</f>
        <v>-380</v>
      </c>
    </row>
    <row r="61" spans="1:5" ht="10.5" customHeight="1">
      <c r="A61" s="23" t="s">
        <v>116</v>
      </c>
      <c r="B61" s="8"/>
      <c r="C61" s="34">
        <f>-KPM_Input_ASX!J71</f>
        <v>-203</v>
      </c>
      <c r="D61" s="10">
        <f>-KPM_Input_ASX!K71</f>
        <v>-203</v>
      </c>
      <c r="E61" s="10">
        <f>-KPM_Input_ASX!L71</f>
        <v>0</v>
      </c>
    </row>
    <row r="62" spans="1:5" ht="10.5" customHeight="1">
      <c r="A62" s="8" t="s">
        <v>117</v>
      </c>
      <c r="B62" s="8"/>
      <c r="C62" s="43">
        <f>-KPM_Input_ASX!J72</f>
        <v>-6939</v>
      </c>
      <c r="D62" s="15">
        <f>-KPM_Input_ASX!K72</f>
        <v>-6243</v>
      </c>
      <c r="E62" s="15">
        <f>-KPM_Input_ASX!L72</f>
        <v>-6478</v>
      </c>
    </row>
    <row r="63" spans="1:5" ht="10.5" customHeight="1">
      <c r="A63" s="8" t="s">
        <v>118</v>
      </c>
      <c r="B63" s="8"/>
      <c r="C63" s="34">
        <f>SUM(C54:C62)</f>
        <v>26324</v>
      </c>
      <c r="D63" s="10">
        <f>SUM(D54:D62)</f>
        <v>26658</v>
      </c>
      <c r="E63" s="10">
        <f>SUM(E54:E62)</f>
        <v>25214</v>
      </c>
    </row>
    <row r="64" spans="1:5" ht="10.5" customHeight="1">
      <c r="A64" s="13" t="s">
        <v>119</v>
      </c>
      <c r="B64" s="13"/>
      <c r="C64" s="43">
        <f>KPM_Input_ASX!J61+KPM_Input_ASX!J62</f>
        <v>2121255</v>
      </c>
      <c r="D64" s="15">
        <f>KPM_Input_ASX!K61+KPM_Input_ASX!K62</f>
        <v>2095798</v>
      </c>
      <c r="E64" s="15">
        <f>KPM_Input_ASX!L61+KPM_Input_ASX!L62</f>
        <v>1918489</v>
      </c>
    </row>
  </sheetData>
  <sheetProtection/>
  <mergeCells count="1">
    <mergeCell ref="C4:E4"/>
  </mergeCells>
  <printOptions/>
  <pageMargins left="0.7480314960629921" right="0.7480314960629921" top="1.1811023622047245" bottom="0.9055118110236221" header="0.35433070866141736" footer="0.2755905511811024"/>
  <pageSetup fitToHeight="1" fitToWidth="1" horizontalDpi="600" verticalDpi="600" orientation="portrait" paperSize="9" r:id="rId2"/>
  <ignoredErrors>
    <ignoredError sqref="C11:E11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Beamsley</dc:creator>
  <cp:keywords/>
  <dc:description/>
  <cp:lastModifiedBy>Ryan Lunt</cp:lastModifiedBy>
  <cp:lastPrinted>2010-05-05T08:54:04Z</cp:lastPrinted>
  <dcterms:created xsi:type="dcterms:W3CDTF">2010-05-05T07:05:25Z</dcterms:created>
  <dcterms:modified xsi:type="dcterms:W3CDTF">2010-05-05T08:54:38Z</dcterms:modified>
  <cp:category/>
  <cp:version/>
  <cp:contentType/>
  <cp:contentStatus/>
</cp:coreProperties>
</file>